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bce6e4ace45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gnose" sheetId="1" r:id="R6656b8d3e2944954"/>
    <x:sheet xmlns:r="http://schemas.openxmlformats.org/officeDocument/2006/relationships" name="Modell" sheetId="2" r:id="R6c9f385bbf2b4e18"/>
    <x:sheet xmlns:r="http://schemas.openxmlformats.org/officeDocument/2006/relationships" name="September 2026" sheetId="3" r:id="Rdfaeee627d6442b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0%"/>
    <x:numFmt numFmtId="201" formatCode="yyyy-mm-dd"/>
    <x:numFmt numFmtId="202" formatCode="0.0"/>
    <x:numFmt numFmtId="203" formatCode="0.000"/>
    <x:numFmt numFmtId="204" formatCode="0.0%"/>
    <x:numFmt numFmtId="205" formatCode="+0;-0;0"/>
  </x:numFmts>
  <x:fonts count="8">
    <x:font>
      <x:sz val="11"/>
      <x:name val="Carlito"/>
    </x:font>
    <x:font>
      <x:sz val="10"/>
      <x:color rgb="FF243347"/>
      <x:name val="Arial"/>
    </x:font>
    <x:font>
      <x:b/>
      <x:sz val="16"/>
      <x:color rgb="FF203B5B"/>
      <x:name val="Arial"/>
    </x:font>
    <x:font>
      <x:sz val="10"/>
      <x:color rgb="FF526477"/>
      <x:name val="Arial"/>
    </x:font>
    <x:font>
      <x:b/>
      <x:sz val="10"/>
      <x:color rgb="FFFFFFFF"/>
      <x:name val="Arial"/>
    </x:font>
    <x:font>
      <x:b/>
      <x:sz val="10"/>
      <x:color rgb="FF243347"/>
      <x:name val="Arial"/>
    </x:font>
    <x:font>
      <x:b/>
      <x:sz val="12"/>
      <x:color rgb="FF203B5B"/>
      <x:name val="Arial"/>
    </x:font>
    <x:font>
      <x:b/>
      <x:sz val="11"/>
      <x:color rgb="FF203B5B"/>
      <x:name val="Arial"/>
    </x:font>
  </x:fonts>
  <x:fills count="9">
    <x:fill>
      <x:patternFill patternType="none"/>
    </x:fill>
    <x:fill>
      <x:patternFill patternType="gray125"/>
    </x:fill>
    <x:fill>
      <x:patternFill patternType="solid">
        <x:fgColor rgb="FF203B5B"/>
      </x:patternFill>
    </x:fill>
    <x:fill>
      <x:patternFill patternType="solid">
        <x:fgColor rgb="FFF4F6F8"/>
      </x:patternFill>
    </x:fill>
    <x:fill>
      <x:patternFill patternType="solid">
        <x:fgColor rgb="FFE8F0F7"/>
      </x:patternFill>
    </x:fill>
    <x:fill>
      <x:patternFill patternType="solid">
        <x:fgColor rgb="FFFFF3D6"/>
      </x:patternFill>
    </x:fill>
    <x:fill>
      <x:patternFill patternType="solid">
        <x:fgColor rgb="FFEDF4FB"/>
      </x:patternFill>
    </x:fill>
    <x:fill>
      <x:patternFill patternType="solid">
        <x:fgColor rgb="FF3F7FB8"/>
      </x:patternFill>
    </x:fill>
    <x:fill>
      <x:patternFill patternType="solid">
        <x:fgColor rgb="FFFFFF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3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/>
    </x:xf>
    <x:xf numFmtId="200" fontId="1" fillId="5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vertical="center"/>
    </x:xf>
    <x:xf numFmtId="202" fontId="5" fillId="4" borderId="0" xfId="0" applyNumberFormat="1" applyFont="1" applyFill="1" applyBorder="1" applyAlignment="1">
      <x:alignment vertical="center"/>
    </x:xf>
    <x:xf numFmtId="203" fontId="1" fillId="0" borderId="0" xfId="0" applyNumberFormat="1" applyFont="1" applyFill="1" applyBorder="1" applyAlignment="1">
      <x:alignment vertical="center"/>
    </x:xf>
    <x:xf numFmtId="203" fontId="1" fillId="3" borderId="0" xfId="0" applyNumberFormat="1" applyFont="1" applyFill="1" applyBorder="1" applyAlignment="1">
      <x:alignment vertical="center"/>
    </x:xf>
    <x:xf numFmtId="203" fontId="1" fillId="4" borderId="0" xfId="0" applyNumberFormat="1" applyFont="1" applyFill="1" applyBorder="1" applyAlignment="1">
      <x:alignment vertical="center"/>
    </x:xf>
    <x:xf numFmtId="203" fontId="5" fillId="4" borderId="0" xfId="0" applyNumberFormat="1" applyFont="1" applyFill="1" applyBorder="1" applyAlignment="1">
      <x:alignment vertical="center"/>
    </x:xf>
    <x:xf numFmtId="204" fontId="1" fillId="0" borderId="0" xfId="0" applyNumberFormat="1" applyFont="1" applyFill="1" applyBorder="1" applyAlignment="1">
      <x:alignment vertical="center"/>
    </x:xf>
    <x:xf numFmtId="204" fontId="6" fillId="0" borderId="0" xfId="0" applyNumberFormat="1" applyFont="1" applyFill="1" applyBorder="1" applyAlignment="1">
      <x:alignment vertical="center"/>
    </x:xf>
    <x:xf numFmtId="0" fontId="0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horizontal="center" wrapText="1"/>
    </x:xf>
    <x:xf numFmtId="205" fontId="1" fillId="0" borderId="0" xfId="0" applyNumberFormat="1" applyFont="1" applyFill="1" applyBorder="1" applyAlignment="1">
      <x:alignment vertical="center"/>
    </x:xf>
    <x:xf numFmtId="205" fontId="1" fillId="3" borderId="0" xfId="0" applyNumberFormat="1" applyFont="1" applyFill="1" applyBorder="1" applyAlignment="1">
      <x:alignment vertical="center"/>
    </x:xf>
    <x:xf numFmtId="0" fontId="1" fillId="6" borderId="0" xfId="0" applyNumberFormat="1" applyFont="1" applyFill="1" applyBorder="1" applyAlignment="1">
      <x:alignment vertical="center"/>
    </x:xf>
    <x:xf numFmtId="202" fontId="1" fillId="4" borderId="0" xfId="0" applyNumberFormat="1" applyFont="1" applyFill="1" applyBorder="1" applyAlignment="1">
      <x:alignment vertical="center"/>
    </x:xf>
    <x:xf numFmtId="0" fontId="4" fillId="7" borderId="0" xfId="0" applyNumberFormat="1" applyFont="1" applyFill="1" applyBorder="1" applyAlignment="1">
      <x:alignment horizontal="center" vertical="center" wrapText="1"/>
    </x:xf>
    <x:xf numFmtId="0" fontId="1" fillId="8" borderId="0" xfId="0" applyNumberFormat="1" applyFont="1" applyFill="1" applyBorder="1" applyAlignment="1">
      <x:alignment vertical="center"/>
    </x:xf>
    <x:xf numFmtId="0" fontId="1" fillId="8" borderId="0" xfId="0" applyNumberFormat="1" applyFont="1" applyFill="1" applyBorder="1" applyAlignment="1">
      <x:alignment horizontal="center" vertical="center"/>
    </x:xf>
    <x:xf numFmtId="0" fontId="7" fillId="8" borderId="0" xfId="0" applyNumberFormat="1" applyFont="1" applyFill="1" applyBorder="1" applyAlignment="1">
      <x:alignment horizontal="center" vertical="center"/>
    </x:xf>
  </x:cellXfs>
  <x:cellStyles count="1">
    <x:cellStyle name="Normal" xfId="0"/>
  </x:cellStyles>
  <x:dxfs count="1">
    <x:dxf>
      <x:font>
        <x:b/>
        <x:color rgb="FF8C5100"/>
      </x:font>
      <x:fill>
        <x:patternFill>
          <x:bgColor rgb="FFFFF0D9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33f1e64c054e24" /><Relationship Type="http://schemas.openxmlformats.org/officeDocument/2006/relationships/theme" Target="/xl/theme/theme1.xml" Id="Rfd32e5771ac7475a" /><Relationship Type="http://schemas.openxmlformats.org/officeDocument/2006/relationships/sharedStrings" Target="/xl/sharedStrings.xml" Id="R31fcde12a8104f25" /><Relationship Type="http://schemas.openxmlformats.org/officeDocument/2006/relationships/worksheet" Target="/xl/worksheets/sheet1.xml" Id="R6656b8d3e2944954" /><Relationship Type="http://schemas.openxmlformats.org/officeDocument/2006/relationships/worksheet" Target="/xl/worksheets/sheet2.xml" Id="R6c9f385bbf2b4e18" /><Relationship Type="http://schemas.openxmlformats.org/officeDocument/2006/relationships/worksheet" Target="/xl/worksheets/sheet3.xml" Id="Rdfaeee627d6442b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03B5B"/>
  </x:sheetPr>
  <x:sheetViews>
    <x:sheetView showGridLines="0" workbookViewId="0">
      <x:pane xSplit="1" ySplit="11" topLeftCell="B12" activePane="bottomRight" state="frozen"/>
    </x:sheetView>
  </x:sheetViews>
  <x:sheetFormatPr defaultRowHeight="15"/>
  <x:cols>
    <x:col min="1" max="1" width="28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9" hidden="0" customWidth="1"/>
    <x:col min="8" max="8" width="13" hidden="0" customWidth="1"/>
  </x:cols>
  <x:sheetData>
    <x:row r="1" ht="23" customHeight="1">
      <x:c r="A1" s="2"/>
      <x:c r="B1" s="2"/>
      <x:c r="C1" s="2"/>
      <x:c r="D1" s="2"/>
      <x:c r="E1" s="2"/>
      <x:c r="F1" s="2"/>
      <x:c r="G1" s="2"/>
      <x:c r="H1" s="2"/>
    </x:row>
    <x:row r="2" ht="29" customHeight="1">
      <x:c r="A2" s="3" t="str">
        <x:v>BRP Mathematik: Prognose für Jänner 2027</x:v>
      </x:c>
      <x:c r="B2" s="2"/>
      <x:c r="C2" s="2"/>
      <x:c r="D2" s="2"/>
      <x:c r="E2" s="2"/>
      <x:c r="F2" s="2"/>
      <x:c r="G2" s="2"/>
      <x:c r="H2" s="2"/>
    </x:row>
    <x:row r="3" ht="23" customHeight="1">
      <x:c r="A3" s="4" t="str">
        <x:v>Prüfung: 13. Jänner 2027. Stand: 28. Oktober 2026. Maximal erreichbare Punkte.</x:v>
      </x:c>
      <x:c r="B3" s="2"/>
      <x:c r="C3" s="2"/>
      <x:c r="D3" s="2"/>
      <x:c r="E3" s="2"/>
      <x:c r="F3" s="2"/>
      <x:c r="G3" s="2"/>
      <x:c r="H3" s="2"/>
    </x:row>
    <x:row r="4" ht="23" customHeight="1">
      <x:c r="A4" s="2"/>
      <x:c r="B4" s="2"/>
      <x:c r="C4" s="2"/>
      <x:c r="D4" s="2"/>
      <x:c r="E4" s="2"/>
      <x:c r="F4" s="2"/>
      <x:c r="G4" s="2"/>
      <x:c r="H4" s="2"/>
    </x:row>
    <x:row r="5" ht="23" customHeight="1">
      <x:c r="A5" s="2" t="str">
        <x:v>Themen punktgenau</x:v>
      </x:c>
      <x:c r="B5" s="2"/>
      <x:c r="C5" s="2"/>
      <x:c r="D5" s="25" t="n">
        <x:f>COUNTIFS(D12:D30,0)/ROWS(D12:D30)</x:f>
        <x:v>0.6842105263157895</x:v>
      </x:c>
      <x:c r="E5" s="4" t="str">
        <x:v>13 von 19; sechs Abweichungen um je 1 Punkt.</x:v>
      </x:c>
      <x:c r="F5" s="2"/>
      <x:c r="G5" s="2"/>
      <x:c r="H5" s="2"/>
    </x:row>
    <x:row r="6" ht="23" customHeight="1">
      <x:c r="A6" s="2" t="str">
        <x:v>In damaliger Spanne</x:v>
      </x:c>
      <x:c r="B6" s="2"/>
      <x:c r="C6" s="2"/>
      <x:c r="D6" s="25" t="n">
        <x:f>SUM('September 2026'!J6:J24)/ROWS(D12:D30)</x:f>
        <x:v>1</x:v>
      </x:c>
      <x:c r="E6" s="4" t="str">
        <x:v>19 von 19; damalige Spannen waren breit.</x:v>
      </x:c>
      <x:c r="F6" s="2"/>
      <x:c r="G6" s="2"/>
      <x:c r="H6" s="2"/>
    </x:row>
    <x:row r="7" ht="23" customHeight="1">
      <x:c r="A7" s="2" t="str">
        <x:v>Überlappung Themenpunkte</x:v>
      </x:c>
      <x:c r="B7" s="2"/>
      <x:c r="C7" s="2"/>
      <x:c r="D7" s="25" t="n">
        <x:f>1-'September 2026'!H25/(2*C31)</x:f>
        <x:v>0.9285714285714286</x:v>
      </x:c>
      <x:c r="E7" s="4" t="str">
        <x:v>39 von 42 Punkten; keine Aufgaben-Trefferquote.</x:v>
      </x:c>
      <x:c r="F7" s="2"/>
      <x:c r="G7" s="2"/>
      <x:c r="H7" s="2"/>
    </x:row>
    <x:row r="8" ht="23" customHeight="1">
      <x:c r="A8" s="2" t="str">
        <x:v>Überlappung mit Teil A/B</x:v>
      </x:c>
      <x:c r="B8" s="2"/>
      <x:c r="C8" s="2"/>
      <x:c r="D8" s="25" t="n">
        <x:f>1-'September 2026'!I25/(2*C31)</x:f>
        <x:v>0.8571428571428572</x:v>
      </x:c>
      <x:c r="E8" s="4" t="str">
        <x:v>36 von 42 Punkten; A/B-Wechsel berücksichtigt.</x:v>
      </x:c>
      <x:c r="F8" s="2"/>
      <x:c r="G8" s="2"/>
      <x:c r="H8" s="2"/>
    </x:row>
    <x:row r="9" ht="23" customHeight="1">
      <x:c r="A9" s="2"/>
      <x:c r="B9" s="2"/>
      <x:c r="C9" s="2"/>
      <x:c r="D9" s="2"/>
      <x:c r="E9" s="2"/>
      <x:c r="F9" s="2"/>
      <x:c r="G9" s="2"/>
      <x:c r="H9" s="2"/>
    </x:row>
    <x:row r="10" ht="23" customHeight="1">
      <x:c r="A10" s="2"/>
      <x:c r="B10" s="2"/>
      <x:c r="C10" s="2"/>
      <x:c r="D10" s="2"/>
      <x:c r="E10" s="2"/>
      <x:c r="F10" s="2"/>
      <x:c r="G10" s="2"/>
      <x:c r="H10" s="2"/>
    </x:row>
    <x:row r="11" ht="39" customHeight="1">
      <x:c r="A11" s="8" t="str">
        <x:v>Kategorie</x:v>
      </x:c>
      <x:c r="B11" s="8" t="str">
        <x:v>Sep 26
Prognose</x:v>
      </x:c>
      <x:c r="C11" s="8" t="str">
        <x:v>Sep 26
Ist</x:v>
      </x:c>
      <x:c r="D11" s="8" t="str">
        <x:v>Δ Ist –
Prognose</x:v>
      </x:c>
      <x:c r="E11" s="8" t="str">
        <x:v>Jän 27
Teil A</x:v>
      </x:c>
      <x:c r="F11" s="8" t="str">
        <x:v>Jän 27
Teil B</x:v>
      </x:c>
      <x:c r="G11" s="34" t="str">
        <x:v>Jän 27
Gesamt</x:v>
      </x:c>
      <x:c r="H11" s="8" t="str">
        <x:v>Modellwert
ungerundet</x:v>
      </x:c>
    </x:row>
    <x:row r="12" ht="23" customHeight="1">
      <x:c r="A12" s="2" t="str">
        <x:f>'September 2026'!A6</x:f>
        <x:v>Trigonometrie</x:v>
      </x:c>
      <x:c r="B12" s="2" t="n">
        <x:f>SUM('September 2026'!B6:C6)</x:f>
        <x:v>5</x:v>
      </x:c>
      <x:c r="C12" s="2" t="n">
        <x:f>SUM('September 2026'!D6:E6)</x:f>
        <x:v>4</x:v>
      </x:c>
      <x:c r="D12" s="30" t="n">
        <x:f>C12-B12</x:f>
        <x:v>-1</x:v>
      </x:c>
      <x:c r="E12" s="32" t="n">
        <x:f>'Modell'!H65</x:f>
        <x:v>2</x:v>
      </x:c>
      <x:c r="F12" s="32" t="n">
        <x:f>'Modell'!I65</x:f>
        <x:v>3</x:v>
      </x:c>
      <x:c r="G12" s="37" t="n">
        <x:f>SUM(E12:F12)</x:f>
        <x:v>5</x:v>
      </x:c>
      <x:c r="H12" s="17" t="n">
        <x:f>SUM('Modell'!H40:I40)</x:f>
        <x:v>5.030775881264015</x:v>
      </x:c>
    </x:row>
    <x:row r="13" ht="23" customHeight="1">
      <x:c r="A13" s="9" t="str">
        <x:f>'September 2026'!A7</x:f>
        <x:v>Funktionen</x:v>
      </x:c>
      <x:c r="B13" s="9" t="n">
        <x:f>SUM('September 2026'!B7:C7)</x:f>
        <x:v>5</x:v>
      </x:c>
      <x:c r="C13" s="9" t="n">
        <x:f>SUM('September 2026'!D7:E7)</x:f>
        <x:v>5</x:v>
      </x:c>
      <x:c r="D13" s="31" t="n">
        <x:f>C13-B13</x:f>
        <x:v>0</x:v>
      </x:c>
      <x:c r="E13" s="32" t="n">
        <x:f>'Modell'!H66</x:f>
        <x:v>4</x:v>
      </x:c>
      <x:c r="F13" s="32" t="n">
        <x:f>'Modell'!I66</x:f>
        <x:v>1</x:v>
      </x:c>
      <x:c r="G13" s="37" t="n">
        <x:f>SUM(E13:F13)</x:f>
        <x:v>5</x:v>
      </x:c>
      <x:c r="H13" s="18" t="n">
        <x:f>SUM('Modell'!H41:I41)</x:f>
        <x:v>4.437172865350628</x:v>
      </x:c>
    </x:row>
    <x:row r="14" ht="23" customHeight="1">
      <x:c r="A14" s="2" t="str">
        <x:f>'September 2026'!A8</x:f>
        <x:v>Allgemeine Mathematik</x:v>
      </x:c>
      <x:c r="B14" s="2" t="n">
        <x:f>SUM('September 2026'!B8:C8)</x:f>
        <x:v>4</x:v>
      </x:c>
      <x:c r="C14" s="2" t="n">
        <x:f>SUM('September 2026'!D8:E8)</x:f>
        <x:v>3</x:v>
      </x:c>
      <x:c r="D14" s="30" t="n">
        <x:f>C14-B14</x:f>
        <x:v>-1</x:v>
      </x:c>
      <x:c r="E14" s="32" t="n">
        <x:f>'Modell'!H67</x:f>
        <x:v>2</x:v>
      </x:c>
      <x:c r="F14" s="32" t="n">
        <x:f>'Modell'!I67</x:f>
        <x:v>1</x:v>
      </x:c>
      <x:c r="G14" s="37" t="n">
        <x:f>SUM(E14:F14)</x:f>
        <x:v>3</x:v>
      </x:c>
      <x:c r="H14" s="17" t="n">
        <x:f>SUM('Modell'!H42:I42)</x:f>
        <x:v>3.5319337732549636</x:v>
      </x:c>
    </x:row>
    <x:row r="15" ht="23" customHeight="1">
      <x:c r="A15" s="9" t="str">
        <x:f>'September 2026'!A9</x:f>
        <x:v>Venn-Diagramme</x:v>
      </x:c>
      <x:c r="B15" s="9" t="n">
        <x:f>SUM('September 2026'!B9:C9)</x:f>
        <x:v>3</x:v>
      </x:c>
      <x:c r="C15" s="9" t="n">
        <x:f>SUM('September 2026'!D9:E9)</x:f>
        <x:v>3</x:v>
      </x:c>
      <x:c r="D15" s="31" t="n">
        <x:f>C15-B15</x:f>
        <x:v>0</x:v>
      </x:c>
      <x:c r="E15" s="32" t="n">
        <x:f>'Modell'!H68</x:f>
        <x:v>0</x:v>
      </x:c>
      <x:c r="F15" s="32" t="n">
        <x:f>'Modell'!I68</x:f>
        <x:v>3</x:v>
      </x:c>
      <x:c r="G15" s="37" t="n">
        <x:f>SUM(E15:F15)</x:f>
        <x:v>3</x:v>
      </x:c>
      <x:c r="H15" s="18" t="n">
        <x:f>SUM('Modell'!H43:I43)</x:f>
        <x:v>3.09371609403255</x:v>
      </x:c>
    </x:row>
    <x:row r="16" ht="23" customHeight="1">
      <x:c r="A16" s="2" t="str">
        <x:f>'September 2026'!A10</x:f>
        <x:v>Vektoren</x:v>
      </x:c>
      <x:c r="B16" s="2" t="n">
        <x:f>SUM('September 2026'!B10:C10)</x:f>
        <x:v>3</x:v>
      </x:c>
      <x:c r="C16" s="2" t="n">
        <x:f>SUM('September 2026'!D10:E10)</x:f>
        <x:v>4</x:v>
      </x:c>
      <x:c r="D16" s="30" t="n">
        <x:f>C16-B16</x:f>
        <x:v>1</x:v>
      </x:c>
      <x:c r="E16" s="32" t="n">
        <x:f>'Modell'!H69</x:f>
        <x:v>0</x:v>
      </x:c>
      <x:c r="F16" s="32" t="n">
        <x:f>'Modell'!I69</x:f>
        <x:v>3</x:v>
      </x:c>
      <x:c r="G16" s="37" t="n">
        <x:f>SUM(E16:F16)</x:f>
        <x:v>3</x:v>
      </x:c>
      <x:c r="H16" s="17" t="n">
        <x:f>SUM('Modell'!H44:I44)</x:f>
        <x:v>3.1231464737793853</x:v>
      </x:c>
    </x:row>
    <x:row r="17" ht="23" customHeight="1">
      <x:c r="A17" s="9" t="str">
        <x:f>'September 2026'!A11</x:f>
        <x:v>Folgen und Reihen</x:v>
      </x:c>
      <x:c r="B17" s="9" t="n">
        <x:f>SUM('September 2026'!B11:C11)</x:f>
        <x:v>3</x:v>
      </x:c>
      <x:c r="C17" s="9" t="n">
        <x:f>SUM('September 2026'!D11:E11)</x:f>
        <x:v>3</x:v>
      </x:c>
      <x:c r="D17" s="31" t="n">
        <x:f>C17-B17</x:f>
        <x:v>0</x:v>
      </x:c>
      <x:c r="E17" s="32" t="n">
        <x:f>'Modell'!H70</x:f>
        <x:v>0</x:v>
      </x:c>
      <x:c r="F17" s="32" t="n">
        <x:f>'Modell'!I70</x:f>
        <x:v>3</x:v>
      </x:c>
      <x:c r="G17" s="37" t="n">
        <x:f>SUM(E17:F17)</x:f>
        <x:v>3</x:v>
      </x:c>
      <x:c r="H17" s="18" t="n">
        <x:f>SUM('Modell'!H45:I45)</x:f>
        <x:v>3.0593429776974084</x:v>
      </x:c>
    </x:row>
    <x:row r="18" ht="23" customHeight="1">
      <x:c r="A18" s="2" t="str">
        <x:f>'September 2026'!A12</x:f>
        <x:v>Regression</x:v>
      </x:c>
      <x:c r="B18" s="2" t="n">
        <x:f>SUM('September 2026'!B12:C12)</x:f>
        <x:v>2</x:v>
      </x:c>
      <x:c r="C18" s="2" t="n">
        <x:f>SUM('September 2026'!D12:E12)</x:f>
        <x:v>2</x:v>
      </x:c>
      <x:c r="D18" s="30" t="n">
        <x:f>C18-B18</x:f>
        <x:v>0</x:v>
      </x:c>
      <x:c r="E18" s="32" t="n">
        <x:f>'Modell'!H71</x:f>
        <x:v>0</x:v>
      </x:c>
      <x:c r="F18" s="32" t="n">
        <x:f>'Modell'!I71</x:f>
        <x:v>2</x:v>
      </x:c>
      <x:c r="G18" s="37" t="n">
        <x:f>SUM(E18:F18)</x:f>
        <x:v>2</x:v>
      </x:c>
      <x:c r="H18" s="17" t="n">
        <x:f>SUM('Modell'!H46:I46)</x:f>
        <x:v>1.6325346594333936</x:v>
      </x:c>
    </x:row>
    <x:row r="19" ht="23" customHeight="1">
      <x:c r="A19" s="9" t="str">
        <x:f>'September 2026'!A13</x:f>
        <x:v>Exponentialfunktionen</x:v>
      </x:c>
      <x:c r="B19" s="9" t="n">
        <x:f>SUM('September 2026'!B13:C13)</x:f>
        <x:v>2</x:v>
      </x:c>
      <x:c r="C19" s="9" t="n">
        <x:f>SUM('September 2026'!D13:E13)</x:f>
        <x:v>2</x:v>
      </x:c>
      <x:c r="D19" s="31" t="n">
        <x:f>C19-B19</x:f>
        <x:v>0</x:v>
      </x:c>
      <x:c r="E19" s="32" t="n">
        <x:f>'Modell'!H72</x:f>
        <x:v>2</x:v>
      </x:c>
      <x:c r="F19" s="32" t="n">
        <x:f>'Modell'!I72</x:f>
        <x:v>0</x:v>
      </x:c>
      <x:c r="G19" s="37" t="n">
        <x:f>SUM(E19:F19)</x:f>
        <x:v>2</x:v>
      </x:c>
      <x:c r="H19" s="18" t="n">
        <x:f>SUM('Modell'!H47:I47)</x:f>
        <x:v>2.365712128961694</x:v>
      </x:c>
    </x:row>
    <x:row r="20" ht="23" customHeight="1">
      <x:c r="A20" s="2" t="str">
        <x:f>'September 2026'!A14</x:f>
        <x:v>Ableitung</x:v>
      </x:c>
      <x:c r="B20" s="2" t="n">
        <x:f>SUM('September 2026'!B14:C14)</x:f>
        <x:v>2</x:v>
      </x:c>
      <x:c r="C20" s="2" t="n">
        <x:f>SUM('September 2026'!D14:E14)</x:f>
        <x:v>2</x:v>
      </x:c>
      <x:c r="D20" s="30" t="n">
        <x:f>C20-B20</x:f>
        <x:v>0</x:v>
      </x:c>
      <x:c r="E20" s="32" t="n">
        <x:f>'Modell'!H73</x:f>
        <x:v>2</x:v>
      </x:c>
      <x:c r="F20" s="32" t="n">
        <x:f>'Modell'!I73</x:f>
        <x:v>0</x:v>
      </x:c>
      <x:c r="G20" s="37" t="n">
        <x:f>SUM(E20:F20)</x:f>
        <x:v>2</x:v>
      </x:c>
      <x:c r="H20" s="17" t="n">
        <x:f>SUM('Modell'!H48:I48)</x:f>
        <x:v>1.9072980222159495</x:v>
      </x:c>
    </x:row>
    <x:row r="21" ht="23" customHeight="1">
      <x:c r="A21" s="9" t="str">
        <x:f>'September 2026'!A15</x:f>
        <x:v>Baumdiagramm</x:v>
      </x:c>
      <x:c r="B21" s="9" t="n">
        <x:f>SUM('September 2026'!B15:C15)</x:f>
        <x:v>2</x:v>
      </x:c>
      <x:c r="C21" s="9" t="n">
        <x:f>SUM('September 2026'!D15:E15)</x:f>
        <x:v>2</x:v>
      </x:c>
      <x:c r="D21" s="31" t="n">
        <x:f>C21-B21</x:f>
        <x:v>0</x:v>
      </x:c>
      <x:c r="E21" s="32" t="n">
        <x:f>'Modell'!H74</x:f>
        <x:v>1</x:v>
      </x:c>
      <x:c r="F21" s="32" t="n">
        <x:f>'Modell'!I74</x:f>
        <x:v>1</x:v>
      </x:c>
      <x:c r="G21" s="37" t="n">
        <x:f>SUM(E21:F21)</x:f>
        <x:v>2</x:v>
      </x:c>
      <x:c r="H21" s="18" t="n">
        <x:f>SUM('Modell'!H49:I49)</x:f>
        <x:v>1.8247761262860163</x:v>
      </x:c>
    </x:row>
    <x:row r="22" ht="23" customHeight="1">
      <x:c r="A22" s="2" t="str">
        <x:f>'September 2026'!A16</x:f>
        <x:v>Gleichungssysteme</x:v>
      </x:c>
      <x:c r="B22" s="2" t="n">
        <x:f>SUM('September 2026'!B16:C16)</x:f>
        <x:v>2</x:v>
      </x:c>
      <x:c r="C22" s="2" t="n">
        <x:f>SUM('September 2026'!D16:E16)</x:f>
        <x:v>2</x:v>
      </x:c>
      <x:c r="D22" s="30" t="n">
        <x:f>C22-B22</x:f>
        <x:v>0</x:v>
      </x:c>
      <x:c r="E22" s="32" t="n">
        <x:f>'Modell'!H75</x:f>
        <x:v>2</x:v>
      </x:c>
      <x:c r="F22" s="32" t="n">
        <x:f>'Modell'!I75</x:f>
        <x:v>0</x:v>
      </x:c>
      <x:c r="G22" s="37" t="n">
        <x:f>SUM(E22:F22)</x:f>
        <x:v>2</x:v>
      </x:c>
      <x:c r="H22" s="17" t="n">
        <x:f>SUM('Modell'!H50:I50)</x:f>
        <x:v>1.8448016206854465</x:v>
      </x:c>
    </x:row>
    <x:row r="23" ht="23" customHeight="1">
      <x:c r="A23" s="9" t="str">
        <x:f>'September 2026'!A17</x:f>
        <x:v>Prozent/Promille</x:v>
      </x:c>
      <x:c r="B23" s="9" t="n">
        <x:f>SUM('September 2026'!B17:C17)</x:f>
        <x:v>2</x:v>
      </x:c>
      <x:c r="C23" s="9" t="n">
        <x:f>SUM('September 2026'!D17:E17)</x:f>
        <x:v>1</x:v>
      </x:c>
      <x:c r="D23" s="31" t="n">
        <x:f>C23-B23</x:f>
        <x:v>-1</x:v>
      </x:c>
      <x:c r="E23" s="32" t="n">
        <x:f>'Modell'!H76</x:f>
        <x:v>1</x:v>
      </x:c>
      <x:c r="F23" s="32" t="n">
        <x:f>'Modell'!I76</x:f>
        <x:v>0</x:v>
      </x:c>
      <x:c r="G23" s="37" t="n">
        <x:f>SUM(E23:F23)</x:f>
        <x:v>1</x:v>
      </x:c>
      <x:c r="H23" s="18" t="n">
        <x:f>SUM('Modell'!H51:I51)</x:f>
        <x:v>1.5062693723430718</x:v>
      </x:c>
    </x:row>
    <x:row r="24" ht="23" customHeight="1">
      <x:c r="A24" s="2" t="str">
        <x:f>'September 2026'!A18</x:f>
        <x:v>Normalverteilung</x:v>
      </x:c>
      <x:c r="B24" s="2" t="n">
        <x:f>SUM('September 2026'!B18:C18)</x:f>
        <x:v>1</x:v>
      </x:c>
      <x:c r="C24" s="2" t="n">
        <x:f>SUM('September 2026'!D18:E18)</x:f>
        <x:v>2</x:v>
      </x:c>
      <x:c r="D24" s="30" t="n">
        <x:f>C24-B24</x:f>
        <x:v>1</x:v>
      </x:c>
      <x:c r="E24" s="32" t="n">
        <x:f>'Modell'!H77</x:f>
        <x:v>2</x:v>
      </x:c>
      <x:c r="F24" s="32" t="n">
        <x:f>'Modell'!I77</x:f>
        <x:v>0</x:v>
      </x:c>
      <x:c r="G24" s="37" t="n">
        <x:f>SUM(E24:F24)</x:f>
        <x:v>2</x:v>
      </x:c>
      <x:c r="H24" s="17" t="n">
        <x:f>SUM('Modell'!H52:I52)</x:f>
        <x:v>1.9600303203080385</x:v>
      </x:c>
    </x:row>
    <x:row r="25" ht="23" customHeight="1">
      <x:c r="A25" s="9" t="str">
        <x:f>'September 2026'!A19</x:f>
        <x:v>Bewegungsvorgänge</x:v>
      </x:c>
      <x:c r="B25" s="9" t="n">
        <x:f>SUM('September 2026'!B19:C19)</x:f>
        <x:v>1</x:v>
      </x:c>
      <x:c r="C25" s="9" t="n">
        <x:f>SUM('September 2026'!D19:E19)</x:f>
        <x:v>2</x:v>
      </x:c>
      <x:c r="D25" s="31" t="n">
        <x:f>C25-B25</x:f>
        <x:v>1</x:v>
      </x:c>
      <x:c r="E25" s="32" t="n">
        <x:f>'Modell'!H78</x:f>
        <x:v>2</x:v>
      </x:c>
      <x:c r="F25" s="32" t="n">
        <x:f>'Modell'!I78</x:f>
        <x:v>0</x:v>
      </x:c>
      <x:c r="G25" s="37" t="n">
        <x:f>SUM(E25:F25)</x:f>
        <x:v>2</x:v>
      </x:c>
      <x:c r="H25" s="18" t="n">
        <x:f>SUM('Modell'!H53:I53)</x:f>
        <x:v>1.7315506585315636</x:v>
      </x:c>
    </x:row>
    <x:row r="26" ht="23" customHeight="1">
      <x:c r="A26" s="2" t="str">
        <x:f>'September 2026'!A20</x:f>
        <x:v>Statistik</x:v>
      </x:c>
      <x:c r="B26" s="2" t="n">
        <x:f>SUM('September 2026'!B20:C20)</x:f>
        <x:v>1</x:v>
      </x:c>
      <x:c r="C26" s="2" t="n">
        <x:f>SUM('September 2026'!D20:E20)</x:f>
        <x:v>1</x:v>
      </x:c>
      <x:c r="D26" s="30" t="n">
        <x:f>C26-B26</x:f>
        <x:v>0</x:v>
      </x:c>
      <x:c r="E26" s="32" t="n">
        <x:f>'Modell'!H79</x:f>
        <x:v>1</x:v>
      </x:c>
      <x:c r="F26" s="32" t="n">
        <x:f>'Modell'!I79</x:f>
        <x:v>0</x:v>
      </x:c>
      <x:c r="G26" s="37" t="n">
        <x:f>SUM(E26:F26)</x:f>
        <x:v>1</x:v>
      </x:c>
      <x:c r="H26" s="17" t="n">
        <x:f>SUM('Modell'!H54:I54)</x:f>
        <x:v>1.2164594926460792</x:v>
      </x:c>
    </x:row>
    <x:row r="27" ht="23" customHeight="1">
      <x:c r="A27" s="9" t="str">
        <x:f>'September 2026'!A21</x:f>
        <x:v>Integral</x:v>
      </x:c>
      <x:c r="B27" s="9" t="n">
        <x:f>SUM('September 2026'!B21:C21)</x:f>
        <x:v>1</x:v>
      </x:c>
      <x:c r="C27" s="9" t="n">
        <x:f>SUM('September 2026'!D21:E21)</x:f>
        <x:v>1</x:v>
      </x:c>
      <x:c r="D27" s="31" t="n">
        <x:f>C27-B27</x:f>
        <x:v>0</x:v>
      </x:c>
      <x:c r="E27" s="32" t="n">
        <x:f>'Modell'!H80</x:f>
        <x:v>1</x:v>
      </x:c>
      <x:c r="F27" s="32" t="n">
        <x:f>'Modell'!I80</x:f>
        <x:v>0</x:v>
      </x:c>
      <x:c r="G27" s="37" t="n">
        <x:f>SUM(E27:F27)</x:f>
        <x:v>1</x:v>
      </x:c>
      <x:c r="H27" s="18" t="n">
        <x:f>SUM('Modell'!H55:I55)</x:f>
        <x:v>1.1376762784232508</x:v>
      </x:c>
    </x:row>
    <x:row r="28" ht="23" customHeight="1">
      <x:c r="A28" s="2" t="str">
        <x:f>'September 2026'!A22</x:f>
        <x:v>Binomial</x:v>
      </x:c>
      <x:c r="B28" s="2" t="n">
        <x:f>SUM('September 2026'!B22:C22)</x:f>
        <x:v>1</x:v>
      </x:c>
      <x:c r="C28" s="2" t="n">
        <x:f>SUM('September 2026'!D22:E22)</x:f>
        <x:v>1</x:v>
      </x:c>
      <x:c r="D28" s="30" t="n">
        <x:f>C28-B28</x:f>
        <x:v>0</x:v>
      </x:c>
      <x:c r="E28" s="32" t="n">
        <x:f>'Modell'!H81</x:f>
        <x:v>1</x:v>
      </x:c>
      <x:c r="F28" s="32" t="n">
        <x:f>'Modell'!I81</x:f>
        <x:v>0</x:v>
      </x:c>
      <x:c r="G28" s="37" t="n">
        <x:f>SUM(E28:F28)</x:f>
        <x:v>1</x:v>
      </x:c>
      <x:c r="H28" s="17" t="n">
        <x:f>SUM('Modell'!H56:I56)</x:f>
        <x:v>1.1070474103596792</x:v>
      </x:c>
    </x:row>
    <x:row r="29" ht="23" customHeight="1">
      <x:c r="A29" s="9" t="str">
        <x:f>'September 2026'!A23</x:f>
        <x:v>Erwartungswert</x:v>
      </x:c>
      <x:c r="B29" s="9" t="n">
        <x:f>SUM('September 2026'!B23:C23)</x:f>
        <x:v>1</x:v>
      </x:c>
      <x:c r="C29" s="9" t="n">
        <x:f>SUM('September 2026'!D23:E23)</x:f>
        <x:v>1</x:v>
      </x:c>
      <x:c r="D29" s="31" t="n">
        <x:f>C29-B29</x:f>
        <x:v>0</x:v>
      </x:c>
      <x:c r="E29" s="32" t="n">
        <x:f>'Modell'!H82</x:f>
        <x:v>0</x:v>
      </x:c>
      <x:c r="F29" s="32" t="n">
        <x:f>'Modell'!I82</x:f>
        <x:v>1</x:v>
      </x:c>
      <x:c r="G29" s="37" t="n">
        <x:f>SUM(E29:F29)</x:f>
        <x:v>1</x:v>
      </x:c>
      <x:c r="H29" s="18" t="n">
        <x:f>SUM('Modell'!H57:I57)</x:f>
        <x:v>0.8191165838902227</x:v>
      </x:c>
    </x:row>
    <x:row r="30" ht="23" customHeight="1">
      <x:c r="A30" s="2" t="str">
        <x:f>'September 2026'!A24</x:f>
        <x:v>Boxplot</x:v>
      </x:c>
      <x:c r="B30" s="2" t="n">
        <x:f>SUM('September 2026'!B24:C24)</x:f>
        <x:v>1</x:v>
      </x:c>
      <x:c r="C30" s="2" t="n">
        <x:f>SUM('September 2026'!D24:E24)</x:f>
        <x:v>1</x:v>
      </x:c>
      <x:c r="D30" s="30" t="n">
        <x:f>C30-B30</x:f>
        <x:v>0</x:v>
      </x:c>
      <x:c r="E30" s="32" t="n">
        <x:f>'Modell'!H83</x:f>
        <x:v>1</x:v>
      </x:c>
      <x:c r="F30" s="32" t="n">
        <x:f>'Modell'!I83</x:f>
        <x:v>0</x:v>
      </x:c>
      <x:c r="G30" s="37" t="n">
        <x:f>SUM(E30:F30)</x:f>
        <x:v>1</x:v>
      </x:c>
      <x:c r="H30" s="17" t="n">
        <x:f>SUM('Modell'!H58:I58)</x:f>
        <x:v>0.6706392605366447</x:v>
      </x:c>
    </x:row>
    <x:row r="31" ht="25" customHeight="1">
      <x:c r="A31" s="11" t="str">
        <x:v>Summe</x:v>
      </x:c>
      <x:c r="B31" s="11" t="n">
        <x:f>SUM(B12:B30)</x:f>
        <x:v>42</x:v>
      </x:c>
      <x:c r="C31" s="11" t="n">
        <x:f>SUM(C12:C30)</x:f>
        <x:v>42</x:v>
      </x:c>
      <x:c r="D31" s="11" t="n">
        <x:f>SUM(D12:D30)</x:f>
        <x:v>0</x:v>
      </x:c>
      <x:c r="E31" s="11" t="n">
        <x:f>SUM(E12:E30)</x:f>
        <x:v>24</x:v>
      </x:c>
      <x:c r="F31" s="11" t="n">
        <x:f>SUM(F12:F30)</x:f>
        <x:v>18</x:v>
      </x:c>
      <x:c r="G31" s="11" t="n">
        <x:f>SUM(G12:G30)</x:f>
        <x:v>42</x:v>
      </x:c>
      <x:c r="H31" s="19" t="n">
        <x:f>SUM(H12:H30)</x:f>
        <x:v>41.999999999999986</x:v>
      </x:c>
    </x:row>
    <x:row r="32" ht="23" customHeight="1">
      <x:c r="A32" s="2"/>
      <x:c r="B32" s="2"/>
      <x:c r="C32" s="2"/>
      <x:c r="D32" s="2"/>
      <x:c r="E32" s="2"/>
      <x:c r="F32" s="2"/>
      <x:c r="G32" s="2"/>
      <x:c r="H32" s="2"/>
    </x:row>
    <x:row r="33" ht="23" customHeight="1">
      <x:c r="A33" s="4" t="str">
        <x:v>Jänner-Werte: ein plausibles Punktszenario, keine garantierten Aufgaben oder Eintrittswahrscheinlichkeiten.</x:v>
      </x:c>
      <x:c r="B33" s="2"/>
      <x:c r="C33" s="2"/>
      <x:c r="D33" s="2"/>
      <x:c r="E33" s="2"/>
      <x:c r="F33" s="2"/>
      <x:c r="G33" s="2"/>
      <x:c r="H33" s="2"/>
    </x:row>
    <x:row r="34" ht="23" customHeight="1">
      <x:c r="A34" s="4" t="str">
        <x:v>Modell: 20 % normierte Historie, 60 % aktuelles Format, 20 % letzte drei Termine.</x:v>
      </x:c>
      <x:c r="B34" s="2"/>
      <x:c r="C34" s="2"/>
      <x:c r="D34" s="2"/>
      <x:c r="E34" s="2"/>
      <x:c r="F34" s="2"/>
      <x:c r="G34" s="2"/>
      <x:c r="H34" s="2"/>
    </x:row>
    <x:row r="35" ht="23" customHeight="1">
      <x:c r="A35" s="4" t="str">
        <x:v>Neue Information: September 2026 ist eingerechnet. Normalverteilung und Bewegung jetzt jeweils 2 Punkte.</x:v>
      </x:c>
      <x:c r="B35" s="2"/>
      <x:c r="C35" s="2"/>
      <x:c r="D35" s="2"/>
      <x:c r="E35" s="2"/>
      <x:c r="F35" s="2"/>
      <x:c r="G35" s="2"/>
      <x:c r="H35" s="2"/>
    </x:row>
    <x:row r="36" ht="23" customHeight="1">
      <x:c r="A36" s="4" t="str">
        <x:v>Die Aufteilung auf A/B kann wechseln, etwa bei Baumdiagrammen. Null bedeutet nicht ausgeschlossen.</x:v>
      </x:c>
      <x:c r="B36" s="2"/>
      <x:c r="C36" s="2"/>
      <x:c r="D36" s="2"/>
      <x:c r="E36" s="2"/>
      <x:c r="F36" s="2"/>
      <x:c r="G36" s="2"/>
      <x:c r="H36" s="2"/>
    </x:row>
    <x:row r="37" ht="23" customHeight="1">
      <x:c r="A37" s="4" t="str">
        <x:v>Überlappung = 1 − Summe absoluter Punktabweichungen / (2 × 42).</x:v>
      </x:c>
      <x:c r="B37" s="2"/>
      <x:c r="C37" s="2"/>
      <x:c r="D37" s="2"/>
      <x:c r="E37" s="2"/>
      <x:c r="F37" s="2"/>
      <x:c r="G37" s="2"/>
      <x:c r="H37" s="2"/>
    </x:row>
    <x:row r="38" ht="23" customHeight="1">
      <x:c r="A38" s="4" t="str">
        <x:v>Die hohe Übereinstimmung breiter Themenkategorien beweist keine Vorhersage konkreter Aufgaben.</x:v>
      </x:c>
      <x:c r="B38" s="2"/>
      <x:c r="C38" s="2"/>
      <x:c r="D38" s="2"/>
      <x:c r="E38" s="2"/>
      <x:c r="F38" s="2"/>
      <x:c r="G38" s="2"/>
      <x:c r="H38" s="2"/>
    </x:row>
    <x:row r="39" ht="23" customHeight="1">
      <x:c r="A39" s="4" t="str">
        <x:v>Baumdiagramm 1 + 1 ist eine Rundungsaufteilung; zwei getrennte Aufgabenblöcke sind damit nicht vorhergesagt.</x:v>
      </x:c>
      <x:c r="B39" s="2"/>
      <x:c r="C39" s="2"/>
      <x:c r="D39" s="2"/>
      <x:c r="E39" s="2"/>
      <x:c r="F39" s="2"/>
      <x:c r="G39" s="2"/>
      <x:c r="H39" s="2"/>
    </x:row>
    <x:row r="40" ht="23" customHeight="1">
      <x:c r="A40" s="2"/>
      <x:c r="B40" s="2"/>
      <x:c r="C40" s="2"/>
      <x:c r="D40" s="2"/>
      <x:c r="E40" s="2"/>
      <x:c r="F40" s="2"/>
      <x:c r="G40" s="2"/>
      <x:c r="H40" s="2"/>
    </x:row>
    <x:row r="41" ht="23" customHeight="1">
      <x:c r="A41" s="2"/>
      <x:c r="B41" s="2"/>
      <x:c r="C41" s="2"/>
      <x:c r="D41" s="2"/>
      <x:c r="E41" s="2"/>
      <x:c r="F41" s="2"/>
      <x:c r="G41" s="2"/>
      <x:c r="H41" s="2"/>
    </x:row>
    <x:row r="42" ht="23" customHeight="1">
      <x:c r="A42" s="2"/>
      <x:c r="B42" s="2"/>
      <x:c r="C42" s="2"/>
      <x:c r="D42" s="2"/>
      <x:c r="E42" s="2"/>
      <x:c r="F42" s="2"/>
      <x:c r="G42" s="2"/>
      <x:c r="H42" s="2"/>
    </x:row>
  </x:sheetData>
  <x:conditionalFormatting sqref="D12:D30">
    <x:cfRule type="cellIs" dxfId="0" priority="1" operator="notEqual">
      <x:formula>0</x:formula>
    </x:cfRule>
  </x:conditionalFormatting>
  <x:conditionalFormatting sqref="G12:G30">
    <x:cfRule type="dataBar" priority="2">
      <x:dataBar>
        <x:cfvo type="num" val="0"/>
        <x:cfvo type="max"/>
        <x:color rgb="FF5B9BD5"/>
      </x:dataBar>
      <x:extLst>
        <x:ext xmlns:x14="http://schemas.microsoft.com/office/spreadsheetml/2009/9/main" uri="{B025F937-C7B1-47D3-B67F-A62EFF666E3E}">
          <x14:id>c6e44ff3-970e-4c35-aa68-4905f52ef413</x14:id>
        </x:ext>
      </x:extLst>
    </x:cfRule>
  </x:conditionalFormatting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2" id="c6e44ff3-970e-4c35-aa68-4905f52ef413">
            <x14:dataBar gradient="1">
              <x14:cfvo type="num">
                <xm:f>0</xm:f>
              </x14:cfvo>
              <x14:cfvo type="max"/>
              <x14:fillColor rgb="FF5B9BD5"/>
            </x14:dataBar>
          </x14:cfRule>
          <xm:sqref>G12:G30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Pr>
    <x:tabColor rgb="FF6385A8"/>
  </x:sheetPr>
  <x:sheetViews>
    <x:sheetView showGridLines="0" workbookViewId="0">
      <x:pane xSplit="1" ySplit="15" topLeftCell="B16" activePane="bottomRight" state="frozen"/>
    </x:sheetView>
  </x:sheetViews>
  <x:sheetFormatPr defaultRowHeight="15"/>
  <x:cols>
    <x:col min="1" max="1" width="28" hidden="0" customWidth="1"/>
    <x:col min="2" max="2" width="14" hidden="0" customWidth="1"/>
    <x:col min="3" max="3" width="14" hidden="0" customWidth="1"/>
    <x:col min="4" max="4" width="22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</x:cols>
  <x:sheetData>
    <x:row r="1" ht="23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29" customHeight="1">
      <x:c r="A2" s="3" t="str">
        <x:v>Modell für Jänner 2027</x:v>
      </x:c>
      <x:c r="B2" s="2"/>
      <x:c r="C2" s="2"/>
      <x:c r="D2" s="2"/>
      <x:c r="E2" s="2"/>
      <x:c r="F2" s="2"/>
      <x:c r="G2" s="2"/>
      <x:c r="H2" s="2"/>
      <x:c r="I2" s="2"/>
    </x:row>
    <x:row r="3" ht="23" customHeight="1">
      <x:c r="A3" s="4" t="str">
        <x:v>Heuristische Gewichtung, keine Eintrittswahrscheinlichkeiten. Werte in Punkten.</x:v>
      </x:c>
      <x:c r="B3" s="2"/>
      <x:c r="C3" s="2"/>
      <x:c r="D3" s="2"/>
      <x:c r="E3" s="2"/>
      <x:c r="F3" s="2"/>
      <x:c r="G3" s="2"/>
      <x:c r="H3" s="2"/>
      <x:c r="I3" s="2"/>
    </x:row>
    <x:row r="4" ht="23" customHeight="1">
      <x:c r="A4" s="2"/>
      <x:c r="B4" s="2"/>
      <x:c r="C4" s="2"/>
      <x:c r="D4" s="2"/>
      <x:c r="E4" s="2"/>
      <x:c r="F4" s="2"/>
      <x:c r="G4" s="2"/>
      <x:c r="H4" s="2"/>
      <x:c r="I4" s="2"/>
    </x:row>
    <x:row r="5" ht="23" customHeight="1">
      <x:c r="A5" s="2" t="str">
        <x:v>Historie normiert</x:v>
      </x:c>
      <x:c r="B5" s="15" t="n">
        <x:v>0.2</x:v>
      </x:c>
      <x:c r="C5" s="2"/>
      <x:c r="D5" s="2" t="str">
        <x:v>Punkte Teil A</x:v>
      </x:c>
      <x:c r="E5" s="2" t="n">
        <x:v>24</x:v>
      </x:c>
      <x:c r="F5" s="2"/>
      <x:c r="G5" s="2" t="str">
        <x:v>Stand</x:v>
      </x:c>
      <x:c r="H5" s="16" t="n">
        <x:f>DATE(2026,10,28)</x:f>
        <x:v>46323</x:v>
      </x:c>
      <x:c r="I5" s="2"/>
    </x:row>
    <x:row r="6" ht="23" customHeight="1">
      <x:c r="A6" s="2" t="str">
        <x:v>Aktuelles Format</x:v>
      </x:c>
      <x:c r="B6" s="15" t="n">
        <x:v>0.6</x:v>
      </x:c>
      <x:c r="C6" s="2"/>
      <x:c r="D6" s="2" t="str">
        <x:v>Punkte Teil B</x:v>
      </x:c>
      <x:c r="E6" s="2" t="n">
        <x:v>18</x:v>
      </x:c>
      <x:c r="F6" s="2"/>
      <x:c r="G6" s="2" t="str">
        <x:v>Prüfung</x:v>
      </x:c>
      <x:c r="H6" s="16" t="n">
        <x:f>DATE(2027,1,13)</x:f>
        <x:v>46400</x:v>
      </x:c>
      <x:c r="I6" s="2"/>
    </x:row>
    <x:row r="7" ht="23" customHeight="1">
      <x:c r="A7" s="2" t="str">
        <x:v>Drei Termine 2026</x:v>
      </x:c>
      <x:c r="B7" s="15" t="n">
        <x:v>0.2</x:v>
      </x:c>
      <x:c r="C7" s="2"/>
      <x:c r="D7" s="2" t="str">
        <x:v>Termine vorher</x:v>
      </x:c>
      <x:c r="E7" s="2" t="n">
        <x:v>25</x:v>
      </x:c>
      <x:c r="F7" s="2"/>
      <x:c r="G7" s="2"/>
      <x:c r="H7" s="2"/>
      <x:c r="I7" s="2"/>
    </x:row>
    <x:row r="8" ht="23" customHeight="1">
      <x:c r="A8" s="2"/>
      <x:c r="B8" s="2"/>
      <x:c r="C8" s="2"/>
      <x:c r="D8" s="2" t="str">
        <x:v>Format-Termine vorher</x:v>
      </x:c>
      <x:c r="E8" s="2" t="n">
        <x:v>7</x:v>
      </x:c>
      <x:c r="F8" s="2"/>
      <x:c r="G8" s="2" t="str">
        <x:v>Termine gesamt</x:v>
      </x:c>
      <x:c r="H8" s="2" t="n">
        <x:f>E7+E10</x:f>
        <x:v>26</x:v>
      </x:c>
      <x:c r="I8" s="2"/>
    </x:row>
    <x:row r="9" ht="23" customHeight="1">
      <x:c r="A9" s="2"/>
      <x:c r="B9" s="2"/>
      <x:c r="C9" s="2"/>
      <x:c r="D9" s="2" t="str">
        <x:v>Letzte Termine vorher</x:v>
      </x:c>
      <x:c r="E9" s="2" t="n">
        <x:v>2</x:v>
      </x:c>
      <x:c r="F9" s="2"/>
      <x:c r="G9" s="2" t="str">
        <x:v>Aktuelles Format</x:v>
      </x:c>
      <x:c r="H9" s="2" t="n">
        <x:f>E8+E10</x:f>
        <x:v>8</x:v>
      </x:c>
      <x:c r="I9" s="2"/>
    </x:row>
    <x:row r="10" ht="23" customHeight="1">
      <x:c r="A10" s="2"/>
      <x:c r="B10" s="2"/>
      <x:c r="C10" s="2"/>
      <x:c r="D10" s="2" t="str">
        <x:v>Neue Termine</x:v>
      </x:c>
      <x:c r="E10" s="2" t="n">
        <x:v>1</x:v>
      </x:c>
      <x:c r="F10" s="2"/>
      <x:c r="G10" s="2" t="str">
        <x:v>Letzte Termine</x:v>
      </x:c>
      <x:c r="H10" s="2" t="n">
        <x:f>E9+E10</x:f>
        <x:v>3</x:v>
      </x:c>
      <x:c r="I10" s="2"/>
    </x:row>
    <x:row r="11" ht="23" customHeight="1">
      <x:c r="A11" s="2"/>
      <x:c r="B11" s="2"/>
      <x:c r="C11" s="2"/>
      <x:c r="D11" s="2"/>
      <x:c r="E11" s="2"/>
      <x:c r="F11" s="2"/>
      <x:c r="G11" s="2"/>
      <x:c r="H11" s="2"/>
      <x:c r="I11" s="2"/>
    </x:row>
    <x:row r="12" ht="23" customHeight="1">
      <x:c r="A12" s="4" t="str">
        <x:v>Historie: Mai 2018–September 2026; aktuelles Format: Mai 2024–September 2026.</x:v>
      </x:c>
      <x:c r="B12" s="2"/>
      <x:c r="C12" s="2"/>
      <x:c r="D12" s="2"/>
      <x:c r="E12" s="2"/>
      <x:c r="F12" s="2"/>
      <x:c r="G12" s="2"/>
      <x:c r="H12" s="2"/>
      <x:c r="I12" s="2"/>
    </x:row>
    <x:row r="13" ht="23" customHeight="1">
      <x:c r="A13" s="4" t="str">
        <x:v>Die letzten drei Termine sind Jänner, Mai und September 2026. Gewichte sind nicht backgetestet.</x:v>
      </x:c>
      <x:c r="B13" s="2"/>
      <x:c r="C13" s="2"/>
      <x:c r="D13" s="2"/>
      <x:c r="E13" s="2"/>
      <x:c r="F13" s="2"/>
      <x:c r="G13" s="2"/>
      <x:c r="H13" s="2"/>
      <x:c r="I13" s="2"/>
    </x:row>
    <x:row r="14" ht="23" customHeight="1">
      <x:c r="A14" s="2"/>
      <x:c r="B14" s="2"/>
      <x:c r="C14" s="2"/>
      <x:c r="D14" s="2"/>
      <x:c r="E14" s="2"/>
      <x:c r="F14" s="2"/>
      <x:c r="G14" s="2"/>
      <x:c r="H14" s="2"/>
      <x:c r="I14" s="2"/>
    </x:row>
    <x:row r="15" ht="39" customHeight="1">
      <x:c r="A15" s="8" t="str">
        <x:v>Kategorie</x:v>
      </x:c>
      <x:c r="B15" s="8" t="str">
        <x:v>Historie alt A</x:v>
      </x:c>
      <x:c r="C15" s="8" t="str">
        <x:v>Historie alt B</x:v>
      </x:c>
      <x:c r="D15" s="8" t="str">
        <x:v>Format alt A</x:v>
      </x:c>
      <x:c r="E15" s="8" t="str">
        <x:v>Format alt B</x:v>
      </x:c>
      <x:c r="F15" s="8" t="str">
        <x:v>Letzte 2 Ø A</x:v>
      </x:c>
      <x:c r="G15" s="8" t="str">
        <x:v>Letzte 2 Ø B</x:v>
      </x:c>
      <x:c r="H15" s="8" t="str">
        <x:v>Sep 26 A</x:v>
      </x:c>
      <x:c r="I15" s="8" t="str">
        <x:v>Sep 26 B</x:v>
      </x:c>
    </x:row>
    <x:row r="16" ht="23" customHeight="1">
      <x:c r="A16" s="2" t="str">
        <x:v>Trigonometrie</x:v>
      </x:c>
      <x:c r="B16" s="2" t="n">
        <x:v>56</x:v>
      </x:c>
      <x:c r="C16" s="2" t="n">
        <x:v>80</x:v>
      </x:c>
      <x:c r="D16" s="2" t="n">
        <x:v>15</x:v>
      </x:c>
      <x:c r="E16" s="2" t="n">
        <x:v>21</x:v>
      </x:c>
      <x:c r="F16" s="17" t="n">
        <x:v>2.5</x:v>
      </x:c>
      <x:c r="G16" s="17" t="n">
        <x:v>3.5</x:v>
      </x:c>
      <x:c r="H16" s="2" t="n">
        <x:f>'September 2026'!D6</x:f>
        <x:v>2</x:v>
      </x:c>
      <x:c r="I16" s="2" t="n">
        <x:f>'September 2026'!E6</x:f>
        <x:v>2</x:v>
      </x:c>
    </x:row>
    <x:row r="17" ht="23" customHeight="1">
      <x:c r="A17" s="9" t="str">
        <x:v>Funktionen</x:v>
      </x:c>
      <x:c r="B17" s="9" t="n">
        <x:v>99</x:v>
      </x:c>
      <x:c r="C17" s="9" t="n">
        <x:v>28</x:v>
      </x:c>
      <x:c r="D17" s="9" t="n">
        <x:v>26</x:v>
      </x:c>
      <x:c r="E17" s="9" t="n">
        <x:v>3</x:v>
      </x:c>
      <x:c r="F17" s="18" t="n">
        <x:v>3.5</x:v>
      </x:c>
      <x:c r="G17" s="18" t="n">
        <x:v>1</x:v>
      </x:c>
      <x:c r="H17" s="9" t="n">
        <x:f>'September 2026'!D7</x:f>
        <x:v>5</x:v>
      </x:c>
      <x:c r="I17" s="9" t="n">
        <x:f>'September 2026'!E7</x:f>
        <x:v>0</x:v>
      </x:c>
    </x:row>
    <x:row r="18" ht="23" customHeight="1">
      <x:c r="A18" s="2" t="str">
        <x:v>Allgemeine Mathematik</x:v>
      </x:c>
      <x:c r="B18" s="2" t="n">
        <x:v>65</x:v>
      </x:c>
      <x:c r="C18" s="2" t="n">
        <x:v>53</x:v>
      </x:c>
      <x:c r="D18" s="2" t="n">
        <x:v>16</x:v>
      </x:c>
      <x:c r="E18" s="2" t="n">
        <x:v>7</x:v>
      </x:c>
      <x:c r="F18" s="17" t="n">
        <x:v>2.5</x:v>
      </x:c>
      <x:c r="G18" s="17" t="n">
        <x:v>1.5</x:v>
      </x:c>
      <x:c r="H18" s="2" t="n">
        <x:f>'September 2026'!D8</x:f>
        <x:v>2</x:v>
      </x:c>
      <x:c r="I18" s="2" t="n">
        <x:f>'September 2026'!E8</x:f>
        <x:v>1</x:v>
      </x:c>
    </x:row>
    <x:row r="19" ht="23" customHeight="1">
      <x:c r="A19" s="9" t="str">
        <x:v>Venn-Diagramme</x:v>
      </x:c>
      <x:c r="B19" s="9" t="n">
        <x:v>0</x:v>
      </x:c>
      <x:c r="C19" s="9" t="n">
        <x:v>69</x:v>
      </x:c>
      <x:c r="D19" s="9" t="n">
        <x:v>0</x:v>
      </x:c>
      <x:c r="E19" s="9" t="n">
        <x:v>24</x:v>
      </x:c>
      <x:c r="F19" s="18" t="n">
        <x:v>0</x:v>
      </x:c>
      <x:c r="G19" s="18" t="n">
        <x:v>3</x:v>
      </x:c>
      <x:c r="H19" s="9" t="n">
        <x:f>'September 2026'!D9</x:f>
        <x:v>0</x:v>
      </x:c>
      <x:c r="I19" s="9" t="n">
        <x:f>'September 2026'!E9</x:f>
        <x:v>3</x:v>
      </x:c>
    </x:row>
    <x:row r="20" ht="23" customHeight="1">
      <x:c r="A20" s="2" t="str">
        <x:v>Vektoren</x:v>
      </x:c>
      <x:c r="B20" s="2" t="n">
        <x:v>0</x:v>
      </x:c>
      <x:c r="C20" s="2" t="n">
        <x:v>61</x:v>
      </x:c>
      <x:c r="D20" s="2" t="n">
        <x:v>0</x:v>
      </x:c>
      <x:c r="E20" s="2" t="n">
        <x:v>24</x:v>
      </x:c>
      <x:c r="F20" s="17" t="n">
        <x:v>0</x:v>
      </x:c>
      <x:c r="G20" s="17" t="n">
        <x:v>2.5</x:v>
      </x:c>
      <x:c r="H20" s="2" t="n">
        <x:f>'September 2026'!D10</x:f>
        <x:v>0</x:v>
      </x:c>
      <x:c r="I20" s="2" t="n">
        <x:f>'September 2026'!E10</x:f>
        <x:v>4</x:v>
      </x:c>
    </x:row>
    <x:row r="21" ht="23" customHeight="1">
      <x:c r="A21" s="9" t="str">
        <x:v>Folgen und Reihen</x:v>
      </x:c>
      <x:c r="B21" s="9" t="n">
        <x:v>0</x:v>
      </x:c>
      <x:c r="C21" s="9" t="n">
        <x:v>65</x:v>
      </x:c>
      <x:c r="D21" s="9" t="n">
        <x:v>0</x:v>
      </x:c>
      <x:c r="E21" s="9" t="n">
        <x:v>23</x:v>
      </x:c>
      <x:c r="F21" s="18" t="n">
        <x:v>0</x:v>
      </x:c>
      <x:c r="G21" s="18" t="n">
        <x:v>3.5</x:v>
      </x:c>
      <x:c r="H21" s="9" t="n">
        <x:f>'September 2026'!D11</x:f>
        <x:v>0</x:v>
      </x:c>
      <x:c r="I21" s="9" t="n">
        <x:f>'September 2026'!E11</x:f>
        <x:v>3</x:v>
      </x:c>
    </x:row>
    <x:row r="22" ht="23" customHeight="1">
      <x:c r="A22" s="2" t="str">
        <x:v>Regression</x:v>
      </x:c>
      <x:c r="B22" s="2" t="n">
        <x:v>0</x:v>
      </x:c>
      <x:c r="C22" s="2" t="n">
        <x:v>35</x:v>
      </x:c>
      <x:c r="D22" s="2" t="n">
        <x:v>0</x:v>
      </x:c>
      <x:c r="E22" s="2" t="n">
        <x:v>13</x:v>
      </x:c>
      <x:c r="F22" s="17" t="n">
        <x:v>0</x:v>
      </x:c>
      <x:c r="G22" s="17" t="n">
        <x:v>1</x:v>
      </x:c>
      <x:c r="H22" s="2" t="n">
        <x:f>'September 2026'!D12</x:f>
        <x:v>0</x:v>
      </x:c>
      <x:c r="I22" s="2" t="n">
        <x:f>'September 2026'!E12</x:f>
        <x:v>2</x:v>
      </x:c>
    </x:row>
    <x:row r="23" ht="23" customHeight="1">
      <x:c r="A23" s="9" t="str">
        <x:v>Exponentialfunktionen</x:v>
      </x:c>
      <x:c r="B23" s="9" t="n">
        <x:v>54</x:v>
      </x:c>
      <x:c r="C23" s="9" t="n">
        <x:v>9</x:v>
      </x:c>
      <x:c r="D23" s="9" t="n">
        <x:v>17</x:v>
      </x:c>
      <x:c r="E23" s="9" t="n">
        <x:v>0</x:v>
      </x:c>
      <x:c r="F23" s="18" t="n">
        <x:v>2.5</x:v>
      </x:c>
      <x:c r="G23" s="18" t="n">
        <x:v>0</x:v>
      </x:c>
      <x:c r="H23" s="9" t="n">
        <x:f>'September 2026'!D13</x:f>
        <x:v>2</x:v>
      </x:c>
      <x:c r="I23" s="9" t="n">
        <x:f>'September 2026'!E13</x:f>
        <x:v>0</x:v>
      </x:c>
    </x:row>
    <x:row r="24" ht="23" customHeight="1">
      <x:c r="A24" s="2" t="str">
        <x:v>Ableitung</x:v>
      </x:c>
      <x:c r="B24" s="2" t="n">
        <x:v>37</x:v>
      </x:c>
      <x:c r="C24" s="2" t="n">
        <x:v>13</x:v>
      </x:c>
      <x:c r="D24" s="2" t="n">
        <x:v>14</x:v>
      </x:c>
      <x:c r="E24" s="2" t="n">
        <x:v>0</x:v>
      </x:c>
      <x:c r="F24" s="17" t="n">
        <x:v>1.5</x:v>
      </x:c>
      <x:c r="G24" s="17" t="n">
        <x:v>0</x:v>
      </x:c>
      <x:c r="H24" s="2" t="n">
        <x:f>'September 2026'!D14</x:f>
        <x:v>2</x:v>
      </x:c>
      <x:c r="I24" s="2" t="n">
        <x:f>'September 2026'!E14</x:f>
        <x:v>0</x:v>
      </x:c>
    </x:row>
    <x:row r="25" ht="23" customHeight="1">
      <x:c r="A25" s="9" t="str">
        <x:v>Baumdiagramm</x:v>
      </x:c>
      <x:c r="B25" s="9" t="n">
        <x:v>29</x:v>
      </x:c>
      <x:c r="C25" s="9" t="n">
        <x:v>11</x:v>
      </x:c>
      <x:c r="D25" s="9" t="n">
        <x:v>12</x:v>
      </x:c>
      <x:c r="E25" s="9" t="n">
        <x:v>1</x:v>
      </x:c>
      <x:c r="F25" s="18" t="n">
        <x:v>2</x:v>
      </x:c>
      <x:c r="G25" s="18" t="n">
        <x:v>0</x:v>
      </x:c>
      <x:c r="H25" s="9" t="n">
        <x:f>'September 2026'!D15</x:f>
        <x:v>0</x:v>
      </x:c>
      <x:c r="I25" s="9" t="n">
        <x:f>'September 2026'!E15</x:f>
        <x:v>2</x:v>
      </x:c>
    </x:row>
    <x:row r="26" ht="23" customHeight="1">
      <x:c r="A26" s="2" t="str">
        <x:v>Gleichungssysteme</x:v>
      </x:c>
      <x:c r="B26" s="2" t="n">
        <x:v>33</x:v>
      </x:c>
      <x:c r="C26" s="2" t="n">
        <x:v>31</x:v>
      </x:c>
      <x:c r="D26" s="2" t="n">
        <x:v>11</x:v>
      </x:c>
      <x:c r="E26" s="2" t="n">
        <x:v>1</x:v>
      </x:c>
      <x:c r="F26" s="17" t="n">
        <x:v>1</x:v>
      </x:c>
      <x:c r="G26" s="17" t="n">
        <x:v>0.5</x:v>
      </x:c>
      <x:c r="H26" s="2" t="n">
        <x:f>'September 2026'!D16</x:f>
        <x:v>2</x:v>
      </x:c>
      <x:c r="I26" s="2" t="n">
        <x:f>'September 2026'!E16</x:f>
        <x:v>0</x:v>
      </x:c>
    </x:row>
    <x:row r="27" ht="23" customHeight="1">
      <x:c r="A27" s="9" t="str">
        <x:v>Prozent/Promille</x:v>
      </x:c>
      <x:c r="B27" s="9" t="n">
        <x:v>34</x:v>
      </x:c>
      <x:c r="C27" s="9" t="n">
        <x:v>11</x:v>
      </x:c>
      <x:c r="D27" s="9" t="n">
        <x:v>9</x:v>
      </x:c>
      <x:c r="E27" s="9" t="n">
        <x:v>3</x:v>
      </x:c>
      <x:c r="F27" s="18" t="n">
        <x:v>0.5</x:v>
      </x:c>
      <x:c r="G27" s="18" t="n">
        <x:v>0.5</x:v>
      </x:c>
      <x:c r="H27" s="9" t="n">
        <x:f>'September 2026'!D17</x:f>
        <x:v>1</x:v>
      </x:c>
      <x:c r="I27" s="9" t="n">
        <x:f>'September 2026'!E17</x:f>
        <x:v>0</x:v>
      </x:c>
    </x:row>
    <x:row r="28" ht="23" customHeight="1">
      <x:c r="A28" s="2" t="str">
        <x:v>Normalverteilung</x:v>
      </x:c>
      <x:c r="B28" s="2" t="n">
        <x:v>38</x:v>
      </x:c>
      <x:c r="C28" s="2" t="n">
        <x:v>11</x:v>
      </x:c>
      <x:c r="D28" s="2" t="n">
        <x:v>11</x:v>
      </x:c>
      <x:c r="E28" s="2" t="n">
        <x:v>2</x:v>
      </x:c>
      <x:c r="F28" s="17" t="n">
        <x:v>1.5</x:v>
      </x:c>
      <x:c r="G28" s="17" t="n">
        <x:v>1</x:v>
      </x:c>
      <x:c r="H28" s="2" t="n">
        <x:f>'September 2026'!D18</x:f>
        <x:v>2</x:v>
      </x:c>
      <x:c r="I28" s="2" t="n">
        <x:f>'September 2026'!E18</x:f>
        <x:v>0</x:v>
      </x:c>
    </x:row>
    <x:row r="29" ht="23" customHeight="1">
      <x:c r="A29" s="9" t="str">
        <x:v>Bewegungsvorgänge</x:v>
      </x:c>
      <x:c r="B29" s="9" t="n">
        <x:v>70</x:v>
      </x:c>
      <x:c r="C29" s="9" t="n">
        <x:v>6</x:v>
      </x:c>
      <x:c r="D29" s="9" t="n">
        <x:v>9</x:v>
      </x:c>
      <x:c r="E29" s="9" t="n">
        <x:v>0</x:v>
      </x:c>
      <x:c r="F29" s="18" t="n">
        <x:v>1.5</x:v>
      </x:c>
      <x:c r="G29" s="18" t="n">
        <x:v>0</x:v>
      </x:c>
      <x:c r="H29" s="9" t="n">
        <x:f>'September 2026'!D19</x:f>
        <x:v>2</x:v>
      </x:c>
      <x:c r="I29" s="9" t="n">
        <x:f>'September 2026'!E19</x:f>
        <x:v>0</x:v>
      </x:c>
    </x:row>
    <x:row r="30" ht="23" customHeight="1">
      <x:c r="A30" s="2" t="str">
        <x:v>Statistik</x:v>
      </x:c>
      <x:c r="B30" s="2" t="n">
        <x:v>22</x:v>
      </x:c>
      <x:c r="C30" s="2" t="n">
        <x:v>16</x:v>
      </x:c>
      <x:c r="D30" s="2" t="n">
        <x:v>8</x:v>
      </x:c>
      <x:c r="E30" s="2" t="n">
        <x:v>0</x:v>
      </x:c>
      <x:c r="F30" s="17" t="n">
        <x:v>1.5</x:v>
      </x:c>
      <x:c r="G30" s="17" t="n">
        <x:v>0</x:v>
      </x:c>
      <x:c r="H30" s="2" t="n">
        <x:f>'September 2026'!D20</x:f>
        <x:v>1</x:v>
      </x:c>
      <x:c r="I30" s="2" t="n">
        <x:f>'September 2026'!E20</x:f>
        <x:v>0</x:v>
      </x:c>
    </x:row>
    <x:row r="31" ht="23" customHeight="1">
      <x:c r="A31" s="9" t="str">
        <x:v>Integral</x:v>
      </x:c>
      <x:c r="B31" s="9" t="n">
        <x:v>25</x:v>
      </x:c>
      <x:c r="C31" s="9" t="n">
        <x:v>12</x:v>
      </x:c>
      <x:c r="D31" s="9" t="n">
        <x:v>7</x:v>
      </x:c>
      <x:c r="E31" s="9" t="n">
        <x:v>0</x:v>
      </x:c>
      <x:c r="F31" s="18" t="n">
        <x:v>1.5</x:v>
      </x:c>
      <x:c r="G31" s="18" t="n">
        <x:v>0</x:v>
      </x:c>
      <x:c r="H31" s="9" t="n">
        <x:f>'September 2026'!D21</x:f>
        <x:v>1</x:v>
      </x:c>
      <x:c r="I31" s="9" t="n">
        <x:f>'September 2026'!E21</x:f>
        <x:v>0</x:v>
      </x:c>
    </x:row>
    <x:row r="32" ht="23" customHeight="1">
      <x:c r="A32" s="2" t="str">
        <x:v>Binomial</x:v>
      </x:c>
      <x:c r="B32" s="2" t="n">
        <x:v>36</x:v>
      </x:c>
      <x:c r="C32" s="2" t="n">
        <x:v>5</x:v>
      </x:c>
      <x:c r="D32" s="2" t="n">
        <x:v>7</x:v>
      </x:c>
      <x:c r="E32" s="2" t="n">
        <x:v>0</x:v>
      </x:c>
      <x:c r="F32" s="17" t="n">
        <x:v>1</x:v>
      </x:c>
      <x:c r="G32" s="17" t="n">
        <x:v>0</x:v>
      </x:c>
      <x:c r="H32" s="2" t="n">
        <x:f>'September 2026'!D22</x:f>
        <x:v>1</x:v>
      </x:c>
      <x:c r="I32" s="2" t="n">
        <x:f>'September 2026'!E22</x:f>
        <x:v>0</x:v>
      </x:c>
    </x:row>
    <x:row r="33" ht="23" customHeight="1">
      <x:c r="A33" s="9" t="str">
        <x:v>Erwartungswert</x:v>
      </x:c>
      <x:c r="B33" s="9" t="n">
        <x:v>5</x:v>
      </x:c>
      <x:c r="C33" s="9" t="n">
        <x:v>18</x:v>
      </x:c>
      <x:c r="D33" s="9" t="n">
        <x:v>2</x:v>
      </x:c>
      <x:c r="E33" s="9" t="n">
        <x:v>4</x:v>
      </x:c>
      <x:c r="F33" s="18" t="n">
        <x:v>0.5</x:v>
      </x:c>
      <x:c r="G33" s="18" t="n">
        <x:v>0</x:v>
      </x:c>
      <x:c r="H33" s="9" t="n">
        <x:f>'September 2026'!D23</x:f>
        <x:v>0</x:v>
      </x:c>
      <x:c r="I33" s="9" t="n">
        <x:f>'September 2026'!E23</x:f>
        <x:v>1</x:v>
      </x:c>
    </x:row>
    <x:row r="34" ht="23" customHeight="1">
      <x:c r="A34" s="2" t="str">
        <x:v>Boxplot</x:v>
      </x:c>
      <x:c r="B34" s="2" t="n">
        <x:v>20</x:v>
      </x:c>
      <x:c r="C34" s="2" t="n">
        <x:v>1</x:v>
      </x:c>
      <x:c r="D34" s="2" t="n">
        <x:v>4</x:v>
      </x:c>
      <x:c r="E34" s="2" t="n">
        <x:v>0</x:v>
      </x:c>
      <x:c r="F34" s="17" t="n">
        <x:v>0.5</x:v>
      </x:c>
      <x:c r="G34" s="17" t="n">
        <x:v>0</x:v>
      </x:c>
      <x:c r="H34" s="2" t="n">
        <x:f>'September 2026'!D24</x:f>
        <x:v>1</x:v>
      </x:c>
      <x:c r="I34" s="2" t="n">
        <x:f>'September 2026'!E24</x:f>
        <x:v>0</x:v>
      </x:c>
    </x:row>
    <x:row r="35" ht="25" customHeight="1">
      <x:c r="A35" s="11" t="str">
        <x:v>Summe</x:v>
      </x:c>
      <x:c r="B35" s="11" t="n">
        <x:f>SUM(B16:B34)</x:f>
        <x:v>623</x:v>
      </x:c>
      <x:c r="C35" s="11" t="n">
        <x:f>SUM(C16:C34)</x:f>
        <x:v>535</x:v>
      </x:c>
      <x:c r="D35" s="11" t="n">
        <x:f>SUM(D16:D34)</x:f>
        <x:v>168</x:v>
      </x:c>
      <x:c r="E35" s="11" t="n">
        <x:f>SUM(E16:E34)</x:f>
        <x:v>126</x:v>
      </x:c>
      <x:c r="F35" s="19" t="n">
        <x:f>SUM(F16:F34)</x:f>
        <x:v>24</x:v>
      </x:c>
      <x:c r="G35" s="19" t="n">
        <x:f>SUM(G16:G34)</x:f>
        <x:v>18</x:v>
      </x:c>
      <x:c r="H35" s="11" t="n">
        <x:f>SUM(H16:H34)</x:f>
        <x:v>24</x:v>
      </x:c>
      <x:c r="I35" s="11" t="n">
        <x:f>SUM(I16:I34)</x:f>
        <x:v>18</x:v>
      </x:c>
    </x:row>
    <x:row r="36" ht="23" customHeight="1">
      <x:c r="A36" s="2"/>
      <x:c r="B36" s="2"/>
      <x:c r="C36" s="2"/>
      <x:c r="D36" s="2"/>
      <x:c r="E36" s="2"/>
      <x:c r="F36" s="2"/>
      <x:c r="G36" s="2"/>
      <x:c r="H36" s="2"/>
      <x:c r="I36" s="2"/>
    </x:row>
    <x:row r="37" ht="23" customHeight="1">
      <x:c r="A37" s="4" t="str">
        <x:v>Historische A- und B-Punkte werden getrennt auf 24 bzw. 18 normiert.</x:v>
      </x:c>
      <x:c r="B37" s="2"/>
      <x:c r="C37" s="2"/>
      <x:c r="D37" s="2"/>
      <x:c r="E37" s="2"/>
      <x:c r="F37" s="2"/>
      <x:c r="G37" s="2"/>
      <x:c r="H37" s="2"/>
      <x:c r="I37" s="2"/>
    </x:row>
    <x:row r="38" ht="23" customHeight="1">
      <x:c r="A38" s="2"/>
      <x:c r="B38" s="2"/>
      <x:c r="C38" s="2"/>
      <x:c r="D38" s="2"/>
      <x:c r="E38" s="2"/>
      <x:c r="F38" s="2"/>
      <x:c r="G38" s="2"/>
      <x:c r="H38" s="2"/>
      <x:c r="I38" s="2"/>
    </x:row>
    <x:row r="39" ht="39" customHeight="1">
      <x:c r="A39" s="8" t="str">
        <x:v>Kategorie</x:v>
      </x:c>
      <x:c r="B39" s="8" t="str">
        <x:v>Historie A norm.</x:v>
      </x:c>
      <x:c r="C39" s="8" t="str">
        <x:v>Historie B norm.</x:v>
      </x:c>
      <x:c r="D39" s="8" t="str">
        <x:v>Format Ø A</x:v>
      </x:c>
      <x:c r="E39" s="8" t="str">
        <x:v>Format Ø B</x:v>
      </x:c>
      <x:c r="F39" s="8" t="str">
        <x:v>Letzte 3 Ø A</x:v>
      </x:c>
      <x:c r="G39" s="8" t="str">
        <x:v>Letzte 3 Ø B</x:v>
      </x:c>
      <x:c r="H39" s="8" t="str">
        <x:v>Modell A</x:v>
      </x:c>
      <x:c r="I39" s="8" t="str">
        <x:v>Modell B</x:v>
      </x:c>
    </x:row>
    <x:row r="40" ht="23" customHeight="1">
      <x:c r="A40" s="2" t="str">
        <x:f>A16</x:f>
        <x:v>Trigonometrie</x:v>
      </x:c>
      <x:c r="B40" s="20" t="n">
        <x:f>(B16+H16)/SUM($B$35,$H$35)*$E$5</x:f>
        <x:v>2.151468315301391</x:v>
      </x:c>
      <x:c r="C40" s="20" t="n">
        <x:f>(C16+I16)/SUM($C$35,$I$35)*$E$6</x:f>
        <x:v>2.669077757685353</x:v>
      </x:c>
      <x:c r="D40" s="20" t="n">
        <x:f>(D16+H16)/$H$9</x:f>
        <x:v>2.125</x:v>
      </x:c>
      <x:c r="E40" s="20" t="n">
        <x:f>(E16+I16)/$H$9</x:f>
        <x:v>2.875</x:v>
      </x:c>
      <x:c r="F40" s="20" t="n">
        <x:f>(F16*$E$9+H16)/$H$10</x:f>
        <x:v>2.3333333333333335</x:v>
      </x:c>
      <x:c r="G40" s="20" t="n">
        <x:f>(G16*$E$9+I16)/$H$10</x:f>
        <x:v>3</x:v>
      </x:c>
      <x:c r="H40" s="20" t="n">
        <x:f>$B$5*B40+$B$6*D40+$B$7*F40</x:f>
        <x:v>2.1719603297269447</x:v>
      </x:c>
      <x:c r="I40" s="20" t="n">
        <x:f>$B$5*C40+$B$6*E40+$B$7*G40</x:f>
        <x:v>2.8588155515370706</x:v>
      </x:c>
    </x:row>
    <x:row r="41" ht="23" customHeight="1">
      <x:c r="A41" s="9" t="str">
        <x:f>A17</x:f>
        <x:v>Funktionen</x:v>
      </x:c>
      <x:c r="B41" s="21" t="n">
        <x:f>(B17+H17)/SUM($B$35,$H$35)*$E$5</x:f>
        <x:v>3.857805255023184</x:v>
      </x:c>
      <x:c r="C41" s="21" t="n">
        <x:f>(C17+I17)/SUM($C$35,$I$35)*$E$6</x:f>
        <x:v>0.9113924050632911</x:v>
      </x:c>
      <x:c r="D41" s="21" t="n">
        <x:f>(D17+H17)/$H$9</x:f>
        <x:v>3.875</x:v>
      </x:c>
      <x:c r="E41" s="21" t="n">
        <x:f>(E17+I17)/$H$9</x:f>
        <x:v>0.375</x:v>
      </x:c>
      <x:c r="F41" s="21" t="n">
        <x:f>(F17*$E$9+H17)/$H$10</x:f>
        <x:v>4</x:v>
      </x:c>
      <x:c r="G41" s="21" t="n">
        <x:f>(G17*$E$9+I17)/$H$10</x:f>
        <x:v>0.6666666666666666</x:v>
      </x:c>
      <x:c r="H41" s="21" t="n">
        <x:f>$B$5*B41+$B$6*D41+$B$7*F41</x:f>
        <x:v>3.8965610510046362</x:v>
      </x:c>
      <x:c r="I41" s="21" t="n">
        <x:f>$B$5*C41+$B$6*E41+$B$7*G41</x:f>
        <x:v>0.5406118143459915</x:v>
      </x:c>
    </x:row>
    <x:row r="42" ht="23" customHeight="1">
      <x:c r="A42" s="2" t="str">
        <x:f>A18</x:f>
        <x:v>Allgemeine Mathematik</x:v>
      </x:c>
      <x:c r="B42" s="20" t="n">
        <x:f>(B18+H18)/SUM($B$35,$H$35)*$E$5</x:f>
        <x:v>2.4853168469860893</x:v>
      </x:c>
      <x:c r="C42" s="20" t="n">
        <x:f>(C18+I18)/SUM($C$35,$I$35)*$E$6</x:f>
        <x:v>1.7576853526220615</x:v>
      </x:c>
      <x:c r="D42" s="20" t="n">
        <x:f>(D18+H18)/$H$9</x:f>
        <x:v>2.25</x:v>
      </x:c>
      <x:c r="E42" s="20" t="n">
        <x:f>(E18+I18)/$H$9</x:f>
        <x:v>1</x:v>
      </x:c>
      <x:c r="F42" s="20" t="n">
        <x:f>(F18*$E$9+H18)/$H$10</x:f>
        <x:v>2.3333333333333335</x:v>
      </x:c>
      <x:c r="G42" s="20" t="n">
        <x:f>(G18*$E$9+I18)/$H$10</x:f>
        <x:v>1.3333333333333333</x:v>
      </x:c>
      <x:c r="H42" s="20" t="n">
        <x:f>$B$5*B42+$B$6*D42+$B$7*F42</x:f>
        <x:v>2.3137300360638844</x:v>
      </x:c>
      <x:c r="I42" s="20" t="n">
        <x:f>$B$5*C42+$B$6*E42+$B$7*G42</x:f>
        <x:v>1.218203737191079</x:v>
      </x:c>
    </x:row>
    <x:row r="43" ht="23" customHeight="1">
      <x:c r="A43" s="9" t="str">
        <x:f>A19</x:f>
        <x:v>Venn-Diagramme</x:v>
      </x:c>
      <x:c r="B43" s="21" t="n">
        <x:f>(B19+H19)/SUM($B$35,$H$35)*$E$5</x:f>
        <x:v>0</x:v>
      </x:c>
      <x:c r="C43" s="21" t="n">
        <x:f>(C19+I19)/SUM($C$35,$I$35)*$E$6</x:f>
        <x:v>2.343580470162749</x:v>
      </x:c>
      <x:c r="D43" s="21" t="n">
        <x:f>(D19+H19)/$H$9</x:f>
        <x:v>0</x:v>
      </x:c>
      <x:c r="E43" s="21" t="n">
        <x:f>(E19+I19)/$H$9</x:f>
        <x:v>3.375</x:v>
      </x:c>
      <x:c r="F43" s="21" t="n">
        <x:f>(F19*$E$9+H19)/$H$10</x:f>
        <x:v>0</x:v>
      </x:c>
      <x:c r="G43" s="21" t="n">
        <x:f>(G19*$E$9+I19)/$H$10</x:f>
        <x:v>3</x:v>
      </x:c>
      <x:c r="H43" s="21" t="n">
        <x:f>$B$5*B43+$B$6*D43+$B$7*F43</x:f>
        <x:v>0</x:v>
      </x:c>
      <x:c r="I43" s="21" t="n">
        <x:f>$B$5*C43+$B$6*E43+$B$7*G43</x:f>
        <x:v>3.09371609403255</x:v>
      </x:c>
    </x:row>
    <x:row r="44" ht="23" customHeight="1">
      <x:c r="A44" s="2" t="str">
        <x:f>A20</x:f>
        <x:v>Vektoren</x:v>
      </x:c>
      <x:c r="B44" s="20" t="n">
        <x:f>(B20+H20)/SUM($B$35,$H$35)*$E$5</x:f>
        <x:v>0</x:v>
      </x:c>
      <x:c r="C44" s="20" t="n">
        <x:f>(C20+I20)/SUM($C$35,$I$35)*$E$6</x:f>
        <x:v>2.115732368896926</x:v>
      </x:c>
      <x:c r="D44" s="20" t="n">
        <x:f>(D20+H20)/$H$9</x:f>
        <x:v>0</x:v>
      </x:c>
      <x:c r="E44" s="20" t="n">
        <x:f>(E20+I20)/$H$9</x:f>
        <x:v>3.5</x:v>
      </x:c>
      <x:c r="F44" s="20" t="n">
        <x:f>(F20*$E$9+H20)/$H$10</x:f>
        <x:v>0</x:v>
      </x:c>
      <x:c r="G44" s="20" t="n">
        <x:f>(G20*$E$9+I20)/$H$10</x:f>
        <x:v>3</x:v>
      </x:c>
      <x:c r="H44" s="20" t="n">
        <x:f>$B$5*B44+$B$6*D44+$B$7*F44</x:f>
        <x:v>0</x:v>
      </x:c>
      <x:c r="I44" s="20" t="n">
        <x:f>$B$5*C44+$B$6*E44+$B$7*G44</x:f>
        <x:v>3.1231464737793853</x:v>
      </x:c>
    </x:row>
    <x:row r="45" ht="23" customHeight="1">
      <x:c r="A45" s="9" t="str">
        <x:f>A21</x:f>
        <x:v>Folgen und Reihen</x:v>
      </x:c>
      <x:c r="B45" s="21" t="n">
        <x:f>(B21+H21)/SUM($B$35,$H$35)*$E$5</x:f>
        <x:v>0</x:v>
      </x:c>
      <x:c r="C45" s="21" t="n">
        <x:f>(C21+I21)/SUM($C$35,$I$35)*$E$6</x:f>
        <x:v>2.213381555153707</x:v>
      </x:c>
      <x:c r="D45" s="21" t="n">
        <x:f>(D21+H21)/$H$9</x:f>
        <x:v>0</x:v>
      </x:c>
      <x:c r="E45" s="21" t="n">
        <x:f>(E21+I21)/$H$9</x:f>
        <x:v>3.25</x:v>
      </x:c>
      <x:c r="F45" s="21" t="n">
        <x:f>(F21*$E$9+H21)/$H$10</x:f>
        <x:v>0</x:v>
      </x:c>
      <x:c r="G45" s="21" t="n">
        <x:f>(G21*$E$9+I21)/$H$10</x:f>
        <x:v>3.3333333333333335</x:v>
      </x:c>
      <x:c r="H45" s="21" t="n">
        <x:f>$B$5*B45+$B$6*D45+$B$7*F45</x:f>
        <x:v>0</x:v>
      </x:c>
      <x:c r="I45" s="21" t="n">
        <x:f>$B$5*C45+$B$6*E45+$B$7*G45</x:f>
        <x:v>3.0593429776974084</x:v>
      </x:c>
    </x:row>
    <x:row r="46" ht="23" customHeight="1">
      <x:c r="A46" s="2" t="str">
        <x:f>A22</x:f>
        <x:v>Regression</x:v>
      </x:c>
      <x:c r="B46" s="20" t="n">
        <x:f>(B22+H22)/SUM($B$35,$H$35)*$E$5</x:f>
        <x:v>0</x:v>
      </x:c>
      <x:c r="C46" s="20" t="n">
        <x:f>(C22+I22)/SUM($C$35,$I$35)*$E$6</x:f>
        <x:v>1.2043399638336347</x:v>
      </x:c>
      <x:c r="D46" s="20" t="n">
        <x:f>(D22+H22)/$H$9</x:f>
        <x:v>0</x:v>
      </x:c>
      <x:c r="E46" s="20" t="n">
        <x:f>(E22+I22)/$H$9</x:f>
        <x:v>1.875</x:v>
      </x:c>
      <x:c r="F46" s="20" t="n">
        <x:f>(F22*$E$9+H22)/$H$10</x:f>
        <x:v>0</x:v>
      </x:c>
      <x:c r="G46" s="20" t="n">
        <x:f>(G22*$E$9+I22)/$H$10</x:f>
        <x:v>1.3333333333333333</x:v>
      </x:c>
      <x:c r="H46" s="20" t="n">
        <x:f>$B$5*B46+$B$6*D46+$B$7*F46</x:f>
        <x:v>0</x:v>
      </x:c>
      <x:c r="I46" s="20" t="n">
        <x:f>$B$5*C46+$B$6*E46+$B$7*G46</x:f>
        <x:v>1.6325346594333936</x:v>
      </x:c>
    </x:row>
    <x:row r="47" ht="23" customHeight="1">
      <x:c r="A47" s="9" t="str">
        <x:f>A23</x:f>
        <x:v>Exponentialfunktionen</x:v>
      </x:c>
      <x:c r="B47" s="21" t="n">
        <x:f>(B23+H23)/SUM($B$35,$H$35)*$E$5</x:f>
        <x:v>2.0772797527047913</x:v>
      </x:c>
      <x:c r="C47" s="21" t="n">
        <x:f>(C23+I23)/SUM($C$35,$I$35)*$E$6</x:f>
        <x:v>0.2929475587703436</x:v>
      </x:c>
      <x:c r="D47" s="21" t="n">
        <x:f>(D23+H23)/$H$9</x:f>
        <x:v>2.375</x:v>
      </x:c>
      <x:c r="E47" s="21" t="n">
        <x:f>(E23+I23)/$H$9</x:f>
        <x:v>0</x:v>
      </x:c>
      <x:c r="F47" s="21" t="n">
        <x:f>(F23*$E$9+H23)/$H$10</x:f>
        <x:v>2.3333333333333335</x:v>
      </x:c>
      <x:c r="G47" s="21" t="n">
        <x:f>(G23*$E$9+I23)/$H$10</x:f>
        <x:v>0</x:v>
      </x:c>
      <x:c r="H47" s="21" t="n">
        <x:f>$B$5*B47+$B$6*D47+$B$7*F47</x:f>
        <x:v>2.307122617207625</x:v>
      </x:c>
      <x:c r="I47" s="21" t="n">
        <x:f>$B$5*C47+$B$6*E47+$B$7*G47</x:f>
        <x:v>0.05858951175406873</x:v>
      </x:c>
    </x:row>
    <x:row r="48" ht="23" customHeight="1">
      <x:c r="A48" s="2" t="str">
        <x:f>A24</x:f>
        <x:v>Ableitung</x:v>
      </x:c>
      <x:c r="B48" s="20" t="n">
        <x:f>(B24+H24)/SUM($B$35,$H$35)*$E$5</x:f>
        <x:v>1.446676970633694</x:v>
      </x:c>
      <x:c r="C48" s="20" t="n">
        <x:f>(C24+I24)/SUM($C$35,$I$35)*$E$6</x:f>
        <x:v>0.4231464737793852</x:v>
      </x:c>
      <x:c r="D48" s="20" t="n">
        <x:f>(D24+H24)/$H$9</x:f>
        <x:v>2</x:v>
      </x:c>
      <x:c r="E48" s="20" t="n">
        <x:f>(E24+I24)/$H$9</x:f>
        <x:v>0</x:v>
      </x:c>
      <x:c r="F48" s="20" t="n">
        <x:f>(F24*$E$9+H24)/$H$10</x:f>
        <x:v>1.6666666666666667</x:v>
      </x:c>
      <x:c r="G48" s="20" t="n">
        <x:f>(G24*$E$9+I24)/$H$10</x:f>
        <x:v>0</x:v>
      </x:c>
      <x:c r="H48" s="20" t="n">
        <x:f>$B$5*B48+$B$6*D48+$B$7*F48</x:f>
        <x:v>1.8226687274600724</x:v>
      </x:c>
      <x:c r="I48" s="20" t="n">
        <x:f>$B$5*C48+$B$6*E48+$B$7*G48</x:f>
        <x:v>0.08462929475587705</x:v>
      </x:c>
    </x:row>
    <x:row r="49" ht="23" customHeight="1">
      <x:c r="A49" s="9" t="str">
        <x:f>A25</x:f>
        <x:v>Baumdiagramm</x:v>
      </x:c>
      <x:c r="B49" s="21" t="n">
        <x:f>(B25+H25)/SUM($B$35,$H$35)*$E$5</x:f>
        <x:v>1.0757341576506956</x:v>
      </x:c>
      <x:c r="C49" s="21" t="n">
        <x:f>(C25+I25)/SUM($C$35,$I$35)*$E$6</x:f>
        <x:v>0.4231464737793852</x:v>
      </x:c>
      <x:c r="D49" s="21" t="n">
        <x:f>(D25+H25)/$H$9</x:f>
        <x:v>1.5</x:v>
      </x:c>
      <x:c r="E49" s="21" t="n">
        <x:f>(E25+I25)/$H$9</x:f>
        <x:v>0.375</x:v>
      </x:c>
      <x:c r="F49" s="21" t="n">
        <x:f>(F25*$E$9+H25)/$H$10</x:f>
        <x:v>1.3333333333333333</x:v>
      </x:c>
      <x:c r="G49" s="21" t="n">
        <x:f>(G25*$E$9+I25)/$H$10</x:f>
        <x:v>0.6666666666666666</x:v>
      </x:c>
      <x:c r="H49" s="21" t="n">
        <x:f>$B$5*B49+$B$6*D49+$B$7*F49</x:f>
        <x:v>1.3818134981968058</x:v>
      </x:c>
      <x:c r="I49" s="21" t="n">
        <x:f>$B$5*C49+$B$6*E49+$B$7*G49</x:f>
        <x:v>0.4429626280892104</x:v>
      </x:c>
    </x:row>
    <x:row r="50" ht="23" customHeight="1">
      <x:c r="A50" s="2" t="str">
        <x:f>A26</x:f>
        <x:v>Gleichungssysteme</x:v>
      </x:c>
      <x:c r="B50" s="20" t="n">
        <x:f>(B26+H26)/SUM($B$35,$H$35)*$E$5</x:f>
        <x:v>1.2982998454404946</x:v>
      </x:c>
      <x:c r="C50" s="20" t="n">
        <x:f>(C26+I26)/SUM($C$35,$I$35)*$E$6</x:f>
        <x:v>1.0090415913200723</x:v>
      </x:c>
      <x:c r="D50" s="20" t="n">
        <x:f>(D26+H26)/$H$9</x:f>
        <x:v>1.625</x:v>
      </x:c>
      <x:c r="E50" s="20" t="n">
        <x:f>(E26+I26)/$H$9</x:f>
        <x:v>0.125</x:v>
      </x:c>
      <x:c r="F50" s="20" t="n">
        <x:f>(F26*$E$9+H26)/$H$10</x:f>
        <x:v>1.3333333333333333</x:v>
      </x:c>
      <x:c r="G50" s="20" t="n">
        <x:f>(G26*$E$9+I26)/$H$10</x:f>
        <x:v>0.3333333333333333</x:v>
      </x:c>
      <x:c r="H50" s="20" t="n">
        <x:f>$B$5*B50+$B$6*D50+$B$7*F50</x:f>
        <x:v>1.5013266357547654</x:v>
      </x:c>
      <x:c r="I50" s="20" t="n">
        <x:f>$B$5*C50+$B$6*E50+$B$7*G50</x:f>
        <x:v>0.3434749849306811</x:v>
      </x:c>
    </x:row>
    <x:row r="51" ht="23" customHeight="1">
      <x:c r="A51" s="9" t="str">
        <x:f>A27</x:f>
        <x:v>Prozent/Promille</x:v>
      </x:c>
      <x:c r="B51" s="21" t="n">
        <x:f>(B27+H27)/SUM($B$35,$H$35)*$E$5</x:f>
        <x:v>1.2982998454404946</x:v>
      </x:c>
      <x:c r="C51" s="21" t="n">
        <x:f>(C27+I27)/SUM($C$35,$I$35)*$E$6</x:f>
        <x:v>0.3580470162748644</x:v>
      </x:c>
      <x:c r="D51" s="21" t="n">
        <x:f>(D27+H27)/$H$9</x:f>
        <x:v>1.25</x:v>
      </x:c>
      <x:c r="E51" s="21" t="n">
        <x:f>(E27+I27)/$H$9</x:f>
        <x:v>0.375</x:v>
      </x:c>
      <x:c r="F51" s="21" t="n">
        <x:f>(F27*$E$9+H27)/$H$10</x:f>
        <x:v>0.6666666666666666</x:v>
      </x:c>
      <x:c r="G51" s="21" t="n">
        <x:f>(G27*$E$9+I27)/$H$10</x:f>
        <x:v>0.3333333333333333</x:v>
      </x:c>
      <x:c r="H51" s="21" t="n">
        <x:f>$B$5*B51+$B$6*D51+$B$7*F51</x:f>
        <x:v>1.1429933024214323</x:v>
      </x:c>
      <x:c r="I51" s="21" t="n">
        <x:f>$B$5*C51+$B$6*E51+$B$7*G51</x:f>
        <x:v>0.3632760699216395</x:v>
      </x:c>
    </x:row>
    <x:row r="52" ht="23" customHeight="1">
      <x:c r="A52" s="2" t="str">
        <x:f>A28</x:f>
        <x:v>Normalverteilung</x:v>
      </x:c>
      <x:c r="B52" s="20" t="n">
        <x:f>(B28+H28)/SUM($B$35,$H$35)*$E$5</x:f>
        <x:v>1.4837712519319939</x:v>
      </x:c>
      <x:c r="C52" s="20" t="n">
        <x:f>(C28+I28)/SUM($C$35,$I$35)*$E$6</x:f>
        <x:v>0.3580470162748644</x:v>
      </x:c>
      <x:c r="D52" s="20" t="n">
        <x:f>(D28+H28)/$H$9</x:f>
        <x:v>1.625</x:v>
      </x:c>
      <x:c r="E52" s="20" t="n">
        <x:f>(E28+I28)/$H$9</x:f>
        <x:v>0.25</x:v>
      </x:c>
      <x:c r="F52" s="20" t="n">
        <x:f>(F28*$E$9+H28)/$H$10</x:f>
        <x:v>1.6666666666666667</x:v>
      </x:c>
      <x:c r="G52" s="20" t="n">
        <x:f>(G28*$E$9+I28)/$H$10</x:f>
        <x:v>0.6666666666666666</x:v>
      </x:c>
      <x:c r="H52" s="20" t="n">
        <x:f>$B$5*B52+$B$6*D52+$B$7*F52</x:f>
        <x:v>1.6050875837197323</x:v>
      </x:c>
      <x:c r="I52" s="20" t="n">
        <x:f>$B$5*C52+$B$6*E52+$B$7*G52</x:f>
        <x:v>0.3549427365883062</x:v>
      </x:c>
    </x:row>
    <x:row r="53" ht="23" customHeight="1">
      <x:c r="A53" s="9" t="str">
        <x:f>A29</x:f>
        <x:v>Bewegungsvorgänge</x:v>
      </x:c>
      <x:c r="B53" s="21" t="n">
        <x:f>(B29+H29)/SUM($B$35,$H$35)*$E$5</x:f>
        <x:v>2.670788253477589</x:v>
      </x:c>
      <x:c r="C53" s="21" t="n">
        <x:f>(C29+I29)/SUM($C$35,$I$35)*$E$6</x:f>
        <x:v>0.19529837251356238</x:v>
      </x:c>
      <x:c r="D53" s="21" t="n">
        <x:f>(D29+H29)/$H$9</x:f>
        <x:v>1.375</x:v>
      </x:c>
      <x:c r="E53" s="21" t="n">
        <x:f>(E29+I29)/$H$9</x:f>
        <x:v>0</x:v>
      </x:c>
      <x:c r="F53" s="21" t="n">
        <x:f>(F29*$E$9+H29)/$H$10</x:f>
        <x:v>1.6666666666666667</x:v>
      </x:c>
      <x:c r="G53" s="21" t="n">
        <x:f>(G29*$E$9+I29)/$H$10</x:f>
        <x:v>0</x:v>
      </x:c>
      <x:c r="H53" s="21" t="n">
        <x:f>$B$5*B53+$B$6*D53+$B$7*F53</x:f>
        <x:v>1.6924909840288511</x:v>
      </x:c>
      <x:c r="I53" s="21" t="n">
        <x:f>$B$5*C53+$B$6*E53+$B$7*G53</x:f>
        <x:v>0.03905967450271248</x:v>
      </x:c>
    </x:row>
    <x:row r="54" ht="23" customHeight="1">
      <x:c r="A54" s="2" t="str">
        <x:f>A30</x:f>
        <x:v>Statistik</x:v>
      </x:c>
      <x:c r="B54" s="20" t="n">
        <x:f>(B30+H30)/SUM($B$35,$H$35)*$E$5</x:f>
        <x:v>0.8531684698608966</x:v>
      </x:c>
      <x:c r="C54" s="20" t="n">
        <x:f>(C30+I30)/SUM($C$35,$I$35)*$E$6</x:f>
        <x:v>0.5207956600361664</x:v>
      </x:c>
      <x:c r="D54" s="20" t="n">
        <x:f>(D30+H30)/$H$9</x:f>
        <x:v>1.125</x:v>
      </x:c>
      <x:c r="E54" s="20" t="n">
        <x:f>(E30+I30)/$H$9</x:f>
        <x:v>0</x:v>
      </x:c>
      <x:c r="F54" s="20" t="n">
        <x:f>(F30*$E$9+H30)/$H$10</x:f>
        <x:v>1.3333333333333333</x:v>
      </x:c>
      <x:c r="G54" s="20" t="n">
        <x:f>(G30*$E$9+I30)/$H$10</x:f>
        <x:v>0</x:v>
      </x:c>
      <x:c r="H54" s="20" t="n">
        <x:f>$B$5*B54+$B$6*D54+$B$7*F54</x:f>
        <x:v>1.112300360638846</x:v>
      </x:c>
      <x:c r="I54" s="20" t="n">
        <x:f>$B$5*C54+$B$6*E54+$B$7*G54</x:f>
        <x:v>0.10415913200723328</x:v>
      </x:c>
    </x:row>
    <x:row r="55" ht="23" customHeight="1">
      <x:c r="A55" s="9" t="str">
        <x:f>A31</x:f>
        <x:v>Integral</x:v>
      </x:c>
      <x:c r="B55" s="21" t="n">
        <x:f>(B31+H31)/SUM($B$35,$H$35)*$E$5</x:f>
        <x:v>0.964451313755796</x:v>
      </x:c>
      <x:c r="C55" s="21" t="n">
        <x:f>(C31+I31)/SUM($C$35,$I$35)*$E$6</x:f>
        <x:v>0.39059674502712477</x:v>
      </x:c>
      <x:c r="D55" s="21" t="n">
        <x:f>(D31+H31)/$H$9</x:f>
        <x:v>1</x:v>
      </x:c>
      <x:c r="E55" s="21" t="n">
        <x:f>(E31+I31)/$H$9</x:f>
        <x:v>0</x:v>
      </x:c>
      <x:c r="F55" s="21" t="n">
        <x:f>(F31*$E$9+H31)/$H$10</x:f>
        <x:v>1.3333333333333333</x:v>
      </x:c>
      <x:c r="G55" s="21" t="n">
        <x:f>(G31*$E$9+I31)/$H$10</x:f>
        <x:v>0</x:v>
      </x:c>
      <x:c r="H55" s="21" t="n">
        <x:f>$B$5*B55+$B$6*D55+$B$7*F55</x:f>
        <x:v>1.0595569294178258</x:v>
      </x:c>
      <x:c r="I55" s="21" t="n">
        <x:f>$B$5*C55+$B$6*E55+$B$7*G55</x:f>
        <x:v>0.07811934900542496</x:v>
      </x:c>
    </x:row>
    <x:row r="56" ht="23" customHeight="1">
      <x:c r="A56" s="2" t="str">
        <x:f>A32</x:f>
        <x:v>Binomial</x:v>
      </x:c>
      <x:c r="B56" s="20" t="n">
        <x:f>(B32+H32)/SUM($B$35,$H$35)*$E$5</x:f>
        <x:v>1.3724884080370943</x:v>
      </x:c>
      <x:c r="C56" s="20" t="n">
        <x:f>(C32+I32)/SUM($C$35,$I$35)*$E$6</x:f>
        <x:v>0.162748643761302</x:v>
      </x:c>
      <x:c r="D56" s="20" t="n">
        <x:f>(D32+H32)/$H$9</x:f>
        <x:v>1</x:v>
      </x:c>
      <x:c r="E56" s="20" t="n">
        <x:f>(E32+I32)/$H$9</x:f>
        <x:v>0</x:v>
      </x:c>
      <x:c r="F56" s="20" t="n">
        <x:f>(F32*$E$9+H32)/$H$10</x:f>
        <x:v>1</x:v>
      </x:c>
      <x:c r="G56" s="20" t="n">
        <x:f>(G32*$E$9+I32)/$H$10</x:f>
        <x:v>0</x:v>
      </x:c>
      <x:c r="H56" s="20" t="n">
        <x:f>$B$5*B56+$B$6*D56+$B$7*F56</x:f>
        <x:v>1.0744976816074188</x:v>
      </x:c>
      <x:c r="I56" s="20" t="n">
        <x:f>$B$5*C56+$B$6*E56+$B$7*G56</x:f>
        <x:v>0.0325497287522604</x:v>
      </x:c>
    </x:row>
    <x:row r="57" ht="23" customHeight="1">
      <x:c r="A57" s="9" t="str">
        <x:f>A33</x:f>
        <x:v>Erwartungswert</x:v>
      </x:c>
      <x:c r="B57" s="21" t="n">
        <x:f>(B33+H33)/SUM($B$35,$H$35)*$E$5</x:f>
        <x:v>0.18547140649149924</x:v>
      </x:c>
      <x:c r="C57" s="21" t="n">
        <x:f>(C33+I33)/SUM($C$35,$I$35)*$E$6</x:f>
        <x:v>0.6184448462929476</x:v>
      </x:c>
      <x:c r="D57" s="21" t="n">
        <x:f>(D33+H33)/$H$9</x:f>
        <x:v>0.25</x:v>
      </x:c>
      <x:c r="E57" s="21" t="n">
        <x:f>(E33+I33)/$H$9</x:f>
        <x:v>0.625</x:v>
      </x:c>
      <x:c r="F57" s="21" t="n">
        <x:f>(F33*$E$9+H33)/$H$10</x:f>
        <x:v>0.3333333333333333</x:v>
      </x:c>
      <x:c r="G57" s="21" t="n">
        <x:f>(G33*$E$9+I33)/$H$10</x:f>
        <x:v>0.3333333333333333</x:v>
      </x:c>
      <x:c r="H57" s="21" t="n">
        <x:f>$B$5*B57+$B$6*D57+$B$7*F57</x:f>
        <x:v>0.2537609479649665</x:v>
      </x:c>
      <x:c r="I57" s="21" t="n">
        <x:f>$B$5*C57+$B$6*E57+$B$7*G57</x:f>
        <x:v>0.5653556359252562</x:v>
      </x:c>
    </x:row>
    <x:row r="58" ht="23" customHeight="1">
      <x:c r="A58" s="2" t="str">
        <x:f>A34</x:f>
        <x:v>Boxplot</x:v>
      </x:c>
      <x:c r="B58" s="20" t="n">
        <x:f>(B34+H34)/SUM($B$35,$H$35)*$E$5</x:f>
        <x:v>0.7789799072642967</x:v>
      </x:c>
      <x:c r="C58" s="20" t="n">
        <x:f>(C34+I34)/SUM($C$35,$I$35)*$E$6</x:f>
        <x:v>0.0325497287522604</x:v>
      </x:c>
      <x:c r="D58" s="20" t="n">
        <x:f>(D34+H34)/$H$9</x:f>
        <x:v>0.625</x:v>
      </x:c>
      <x:c r="E58" s="20" t="n">
        <x:f>(E34+I34)/$H$9</x:f>
        <x:v>0</x:v>
      </x:c>
      <x:c r="F58" s="20" t="n">
        <x:f>(F34*$E$9+H34)/$H$10</x:f>
        <x:v>0.6666666666666666</x:v>
      </x:c>
      <x:c r="G58" s="20" t="n">
        <x:f>(G34*$E$9+I34)/$H$10</x:f>
        <x:v>0</x:v>
      </x:c>
      <x:c r="H58" s="20" t="n">
        <x:f>$B$5*B58+$B$6*D58+$B$7*F58</x:f>
        <x:v>0.6641293147861926</x:v>
      </x:c>
      <x:c r="I58" s="20" t="n">
        <x:f>$B$5*C58+$B$6*E58+$B$7*G58</x:f>
        <x:v>0.00650994575045208</x:v>
      </x:c>
    </x:row>
    <x:row r="59" ht="25" customHeight="1">
      <x:c r="A59" s="11" t="str">
        <x:v>Summe</x:v>
      </x:c>
      <x:c r="B59" s="23" t="n">
        <x:f>SUM(B40:B58)</x:f>
        <x:v>23.999999999999996</x:v>
      </x:c>
      <x:c r="C59" s="23" t="n">
        <x:f>SUM(C40:C58)</x:f>
        <x:v>18.000000000000004</x:v>
      </x:c>
      <x:c r="D59" s="23" t="n">
        <x:f>SUM(D40:D58)</x:f>
        <x:v>24</x:v>
      </x:c>
      <x:c r="E59" s="23" t="n">
        <x:f>SUM(E40:E58)</x:f>
        <x:v>18</x:v>
      </x:c>
      <x:c r="F59" s="23" t="n">
        <x:f>SUM(F40:F58)</x:f>
        <x:v>24.000000000000004</x:v>
      </x:c>
      <x:c r="G59" s="23" t="n">
        <x:f>SUM(G40:G58)</x:f>
        <x:v>18</x:v>
      </x:c>
      <x:c r="H59" s="23" t="n">
        <x:f>SUM(H40:H58)</x:f>
        <x:v>24</x:v>
      </x:c>
      <x:c r="I59" s="23" t="n">
        <x:f>SUM(I40:I58)</x:f>
        <x:v>18</x:v>
      </x:c>
    </x:row>
    <x:row r="60" ht="23" customHeight="1">
      <x:c r="A60" s="2"/>
      <x:c r="B60" s="2"/>
      <x:c r="C60" s="2"/>
      <x:c r="D60" s="2"/>
      <x:c r="E60" s="2"/>
      <x:c r="F60" s="2"/>
      <x:c r="G60" s="2"/>
      <x:c r="H60" s="2"/>
      <x:c r="I60" s="2"/>
    </x:row>
    <x:row r="61" ht="23" customHeight="1">
      <x:c r="A61" s="4" t="str">
        <x:v>26 / 8 / 3 Termine sind überlappende Teilmengen, keine 37 unabhängigen Prüfungen.</x:v>
      </x:c>
      <x:c r="B61" s="2"/>
      <x:c r="C61" s="2"/>
      <x:c r="D61" s="2"/>
      <x:c r="E61" s="2"/>
      <x:c r="F61" s="2"/>
      <x:c r="G61" s="2"/>
      <x:c r="H61" s="2"/>
      <x:c r="I61" s="2"/>
    </x:row>
    <x:row r="62" ht="23" customHeight="1">
      <x:c r="A62" s="4" t="str">
        <x:v>Kein Saisonbonus und keine „Überfälligkeit“; zwei Wintertermine im neuen Format reichen dafür nicht.</x:v>
      </x:c>
      <x:c r="B62" s="2"/>
      <x:c r="C62" s="2"/>
      <x:c r="D62" s="2"/>
      <x:c r="E62" s="2"/>
      <x:c r="F62" s="2"/>
      <x:c r="G62" s="2"/>
      <x:c r="H62" s="2"/>
      <x:c r="I62" s="2"/>
    </x:row>
    <x:row r="63" ht="23" customHeight="1">
      <x:c r="A63" s="2"/>
      <x:c r="B63" s="2"/>
      <x:c r="C63" s="2"/>
      <x:c r="D63" s="2"/>
      <x:c r="E63" s="2"/>
      <x:c r="F63" s="2"/>
      <x:c r="G63" s="2"/>
      <x:c r="H63" s="2"/>
      <x:c r="I63" s="2"/>
    </x:row>
    <x:row r="64" ht="39" customHeight="1">
      <x:c r="A64" s="8" t="str">
        <x:v>Kategorie</x:v>
      </x:c>
      <x:c r="B64" s="8" t="str">
        <x:v>Abrunden A</x:v>
      </x:c>
      <x:c r="C64" s="8" t="str">
        <x:v>Abrunden B</x:v>
      </x:c>
      <x:c r="D64" s="8" t="str">
        <x:v>Rest A</x:v>
      </x:c>
      <x:c r="E64" s="8" t="str">
        <x:v>Rest B</x:v>
      </x:c>
      <x:c r="F64" s="8" t="str">
        <x:v>Rang A</x:v>
      </x:c>
      <x:c r="G64" s="8" t="str">
        <x:v>Rang B</x:v>
      </x:c>
      <x:c r="H64" s="8" t="str">
        <x:v>Szenario A</x:v>
      </x:c>
      <x:c r="I64" s="8" t="str">
        <x:v>Szenario B</x:v>
      </x:c>
    </x:row>
    <x:row r="65" ht="23" customHeight="1">
      <x:c r="A65" s="2" t="str">
        <x:f>A40</x:f>
        <x:v>Trigonometrie</x:v>
      </x:c>
      <x:c r="B65" s="2" t="n">
        <x:f>INT(H40)</x:f>
        <x:v>2</x:v>
      </x:c>
      <x:c r="C65" s="2" t="n">
        <x:f>INT(I40)</x:f>
        <x:v>2</x:v>
      </x:c>
      <x:c r="D65" s="20" t="n">
        <x:f>H40-B65</x:f>
        <x:v>0.17196032972694475</x:v>
      </x:c>
      <x:c r="E65" s="20" t="n">
        <x:f>I40-C65</x:f>
        <x:v>0.8588155515370706</x:v>
      </x:c>
      <x:c r="F65" s="2" t="n">
        <x:f>COUNTIFS($D$65:$D$83,"&gt;"&amp;D65)+COUNTIFS($D$65:D65,D65)</x:f>
        <x:v>11</x:v>
      </x:c>
      <x:c r="G65" s="2" t="n">
        <x:f>COUNTIFS($E$65:$E$83,"&gt;"&amp;E65)+COUNTIFS($E$65:E65,E65)</x:f>
        <x:v>1</x:v>
      </x:c>
      <x:c r="H65" s="2" t="n">
        <x:f>B65+IF(F65&lt;=$B$86,1,0)</x:f>
        <x:v>2</x:v>
      </x:c>
      <x:c r="I65" s="2" t="n">
        <x:f>C65+IF(G65&lt;=$C$86,1,0)</x:f>
        <x:v>3</x:v>
      </x:c>
    </x:row>
    <x:row r="66" ht="23" customHeight="1">
      <x:c r="A66" s="9" t="str">
        <x:f>A41</x:f>
        <x:v>Funktionen</x:v>
      </x:c>
      <x:c r="B66" s="9" t="n">
        <x:f>INT(H41)</x:f>
        <x:v>3</x:v>
      </x:c>
      <x:c r="C66" s="9" t="n">
        <x:f>INT(I41)</x:f>
        <x:v>0</x:v>
      </x:c>
      <x:c r="D66" s="21" t="n">
        <x:f>H41-B66</x:f>
        <x:v>0.8965610510046362</x:v>
      </x:c>
      <x:c r="E66" s="21" t="n">
        <x:f>I41-C66</x:f>
        <x:v>0.5406118143459915</x:v>
      </x:c>
      <x:c r="F66" s="9" t="n">
        <x:f>COUNTIFS($D$65:$D$83,"&gt;"&amp;D66)+COUNTIFS($D$65:D66,D66)</x:f>
        <x:v>1</x:v>
      </x:c>
      <x:c r="G66" s="9" t="n">
        <x:f>COUNTIFS($E$65:$E$83,"&gt;"&amp;E66)+COUNTIFS($E$65:E66,E66)</x:f>
        <x:v>4</x:v>
      </x:c>
      <x:c r="H66" s="9" t="n">
        <x:f>B66+IF(F66&lt;=$B$86,1,0)</x:f>
        <x:v>4</x:v>
      </x:c>
      <x:c r="I66" s="9" t="n">
        <x:f>C66+IF(G66&lt;=$C$86,1,0)</x:f>
        <x:v>1</x:v>
      </x:c>
    </x:row>
    <x:row r="67" ht="23" customHeight="1">
      <x:c r="A67" s="2" t="str">
        <x:f>A42</x:f>
        <x:v>Allgemeine Mathematik</x:v>
      </x:c>
      <x:c r="B67" s="2" t="n">
        <x:f>INT(H42)</x:f>
        <x:v>2</x:v>
      </x:c>
      <x:c r="C67" s="2" t="n">
        <x:f>INT(I42)</x:f>
        <x:v>1</x:v>
      </x:c>
      <x:c r="D67" s="20" t="n">
        <x:f>H42-B67</x:f>
        <x:v>0.3137300360638844</x:v>
      </x:c>
      <x:c r="E67" s="20" t="n">
        <x:f>I42-C67</x:f>
        <x:v>0.218203737191079</x:v>
      </x:c>
      <x:c r="F67" s="2" t="n">
        <x:f>COUNTIFS($D$65:$D$83,"&gt;"&amp;D67)+COUNTIFS($D$65:D67,D67)</x:f>
        <x:v>8</x:v>
      </x:c>
      <x:c r="G67" s="2" t="n">
        <x:f>COUNTIFS($E$65:$E$83,"&gt;"&amp;E67)+COUNTIFS($E$65:E67,E67)</x:f>
        <x:v>9</x:v>
      </x:c>
      <x:c r="H67" s="2" t="n">
        <x:f>B67+IF(F67&lt;=$B$86,1,0)</x:f>
        <x:v>2</x:v>
      </x:c>
      <x:c r="I67" s="2" t="n">
        <x:f>C67+IF(G67&lt;=$C$86,1,0)</x:f>
        <x:v>1</x:v>
      </x:c>
    </x:row>
    <x:row r="68" ht="23" customHeight="1">
      <x:c r="A68" s="9" t="str">
        <x:f>A43</x:f>
        <x:v>Venn-Diagramme</x:v>
      </x:c>
      <x:c r="B68" s="9" t="n">
        <x:f>INT(H43)</x:f>
        <x:v>0</x:v>
      </x:c>
      <x:c r="C68" s="9" t="n">
        <x:f>INT(I43)</x:f>
        <x:v>3</x:v>
      </x:c>
      <x:c r="D68" s="21" t="n">
        <x:f>H43-B68</x:f>
        <x:v>0</x:v>
      </x:c>
      <x:c r="E68" s="21" t="n">
        <x:f>I43-C68</x:f>
        <x:v>0.09371609403254988</x:v>
      </x:c>
      <x:c r="F68" s="9" t="n">
        <x:f>COUNTIFS($D$65:$D$83,"&gt;"&amp;D68)+COUNTIFS($D$65:D68,D68)</x:f>
        <x:v>16</x:v>
      </x:c>
      <x:c r="G68" s="9" t="n">
        <x:f>COUNTIFS($E$65:$E$83,"&gt;"&amp;E68)+COUNTIFS($E$65:E68,E68)</x:f>
        <x:v>12</x:v>
      </x:c>
      <x:c r="H68" s="9" t="n">
        <x:f>B68+IF(F68&lt;=$B$86,1,0)</x:f>
        <x:v>0</x:v>
      </x:c>
      <x:c r="I68" s="9" t="n">
        <x:f>C68+IF(G68&lt;=$C$86,1,0)</x:f>
        <x:v>3</x:v>
      </x:c>
    </x:row>
    <x:row r="69" ht="23" customHeight="1">
      <x:c r="A69" s="2" t="str">
        <x:f>A44</x:f>
        <x:v>Vektoren</x:v>
      </x:c>
      <x:c r="B69" s="2" t="n">
        <x:f>INT(H44)</x:f>
        <x:v>0</x:v>
      </x:c>
      <x:c r="C69" s="2" t="n">
        <x:f>INT(I44)</x:f>
        <x:v>3</x:v>
      </x:c>
      <x:c r="D69" s="20" t="n">
        <x:f>H44-B69</x:f>
        <x:v>0</x:v>
      </x:c>
      <x:c r="E69" s="20" t="n">
        <x:f>I44-C69</x:f>
        <x:v>0.12314647377938526</x:v>
      </x:c>
      <x:c r="F69" s="2" t="n">
        <x:f>COUNTIFS($D$65:$D$83,"&gt;"&amp;D69)+COUNTIFS($D$65:D69,D69)</x:f>
        <x:v>17</x:v>
      </x:c>
      <x:c r="G69" s="2" t="n">
        <x:f>COUNTIFS($E$65:$E$83,"&gt;"&amp;E69)+COUNTIFS($E$65:E69,E69)</x:f>
        <x:v>10</x:v>
      </x:c>
      <x:c r="H69" s="2" t="n">
        <x:f>B69+IF(F69&lt;=$B$86,1,0)</x:f>
        <x:v>0</x:v>
      </x:c>
      <x:c r="I69" s="2" t="n">
        <x:f>C69+IF(G69&lt;=$C$86,1,0)</x:f>
        <x:v>3</x:v>
      </x:c>
    </x:row>
    <x:row r="70" ht="23" customHeight="1">
      <x:c r="A70" s="9" t="str">
        <x:f>A45</x:f>
        <x:v>Folgen und Reihen</x:v>
      </x:c>
      <x:c r="B70" s="9" t="n">
        <x:f>INT(H45)</x:f>
        <x:v>0</x:v>
      </x:c>
      <x:c r="C70" s="9" t="n">
        <x:f>INT(I45)</x:f>
        <x:v>3</x:v>
      </x:c>
      <x:c r="D70" s="21" t="n">
        <x:f>H45-B70</x:f>
        <x:v>0</x:v>
      </x:c>
      <x:c r="E70" s="21" t="n">
        <x:f>I45-C70</x:f>
        <x:v>0.05934297769740837</x:v>
      </x:c>
      <x:c r="F70" s="9" t="n">
        <x:f>COUNTIFS($D$65:$D$83,"&gt;"&amp;D70)+COUNTIFS($D$65:D70,D70)</x:f>
        <x:v>18</x:v>
      </x:c>
      <x:c r="G70" s="9" t="n">
        <x:f>COUNTIFS($E$65:$E$83,"&gt;"&amp;E70)+COUNTIFS($E$65:E70,E70)</x:f>
        <x:v>15</x:v>
      </x:c>
      <x:c r="H70" s="9" t="n">
        <x:f>B70+IF(F70&lt;=$B$86,1,0)</x:f>
        <x:v>0</x:v>
      </x:c>
      <x:c r="I70" s="9" t="n">
        <x:f>C70+IF(G70&lt;=$C$86,1,0)</x:f>
        <x:v>3</x:v>
      </x:c>
    </x:row>
    <x:row r="71" ht="23" customHeight="1">
      <x:c r="A71" s="2" t="str">
        <x:f>A46</x:f>
        <x:v>Regression</x:v>
      </x:c>
      <x:c r="B71" s="2" t="n">
        <x:f>INT(H46)</x:f>
        <x:v>0</x:v>
      </x:c>
      <x:c r="C71" s="2" t="n">
        <x:f>INT(I46)</x:f>
        <x:v>1</x:v>
      </x:c>
      <x:c r="D71" s="20" t="n">
        <x:f>H46-B71</x:f>
        <x:v>0</x:v>
      </x:c>
      <x:c r="E71" s="20" t="n">
        <x:f>I46-C71</x:f>
        <x:v>0.6325346594333936</x:v>
      </x:c>
      <x:c r="F71" s="2" t="n">
        <x:f>COUNTIFS($D$65:$D$83,"&gt;"&amp;D71)+COUNTIFS($D$65:D71,D71)</x:f>
        <x:v>19</x:v>
      </x:c>
      <x:c r="G71" s="2" t="n">
        <x:f>COUNTIFS($E$65:$E$83,"&gt;"&amp;E71)+COUNTIFS($E$65:E71,E71)</x:f>
        <x:v>2</x:v>
      </x:c>
      <x:c r="H71" s="2" t="n">
        <x:f>B71+IF(F71&lt;=$B$86,1,0)</x:f>
        <x:v>0</x:v>
      </x:c>
      <x:c r="I71" s="2" t="n">
        <x:f>C71+IF(G71&lt;=$C$86,1,0)</x:f>
        <x:v>2</x:v>
      </x:c>
    </x:row>
    <x:row r="72" ht="23" customHeight="1">
      <x:c r="A72" s="9" t="str">
        <x:f>A47</x:f>
        <x:v>Exponentialfunktionen</x:v>
      </x:c>
      <x:c r="B72" s="9" t="n">
        <x:f>INT(H47)</x:f>
        <x:v>2</x:v>
      </x:c>
      <x:c r="C72" s="9" t="n">
        <x:f>INT(I47)</x:f>
        <x:v>0</x:v>
      </x:c>
      <x:c r="D72" s="21" t="n">
        <x:f>H47-B72</x:f>
        <x:v>0.3071226172076251</x:v>
      </x:c>
      <x:c r="E72" s="21" t="n">
        <x:f>I47-C72</x:f>
        <x:v>0.05858951175406873</x:v>
      </x:c>
      <x:c r="F72" s="9" t="n">
        <x:f>COUNTIFS($D$65:$D$83,"&gt;"&amp;D72)+COUNTIFS($D$65:D72,D72)</x:f>
        <x:v>9</x:v>
      </x:c>
      <x:c r="G72" s="9" t="n">
        <x:f>COUNTIFS($E$65:$E$83,"&gt;"&amp;E72)+COUNTIFS($E$65:E72,E72)</x:f>
        <x:v>16</x:v>
      </x:c>
      <x:c r="H72" s="9" t="n">
        <x:f>B72+IF(F72&lt;=$B$86,1,0)</x:f>
        <x:v>2</x:v>
      </x:c>
      <x:c r="I72" s="9" t="n">
        <x:f>C72+IF(G72&lt;=$C$86,1,0)</x:f>
        <x:v>0</x:v>
      </x:c>
    </x:row>
    <x:row r="73" ht="23" customHeight="1">
      <x:c r="A73" s="2" t="str">
        <x:f>A48</x:f>
        <x:v>Ableitung</x:v>
      </x:c>
      <x:c r="B73" s="2" t="n">
        <x:f>INT(H48)</x:f>
        <x:v>1</x:v>
      </x:c>
      <x:c r="C73" s="2" t="n">
        <x:f>INT(I48)</x:f>
        <x:v>0</x:v>
      </x:c>
      <x:c r="D73" s="20" t="n">
        <x:f>H48-B73</x:f>
        <x:v>0.8226687274600724</x:v>
      </x:c>
      <x:c r="E73" s="20" t="n">
        <x:f>I48-C73</x:f>
        <x:v>0.08462929475587705</x:v>
      </x:c>
      <x:c r="F73" s="2" t="n">
        <x:f>COUNTIFS($D$65:$D$83,"&gt;"&amp;D73)+COUNTIFS($D$65:D73,D73)</x:f>
        <x:v>2</x:v>
      </x:c>
      <x:c r="G73" s="2" t="n">
        <x:f>COUNTIFS($E$65:$E$83,"&gt;"&amp;E73)+COUNTIFS($E$65:E73,E73)</x:f>
        <x:v>13</x:v>
      </x:c>
      <x:c r="H73" s="2" t="n">
        <x:f>B73+IF(F73&lt;=$B$86,1,0)</x:f>
        <x:v>2</x:v>
      </x:c>
      <x:c r="I73" s="2" t="n">
        <x:f>C73+IF(G73&lt;=$C$86,1,0)</x:f>
        <x:v>0</x:v>
      </x:c>
    </x:row>
    <x:row r="74" ht="23" customHeight="1">
      <x:c r="A74" s="9" t="str">
        <x:f>A49</x:f>
        <x:v>Baumdiagramm</x:v>
      </x:c>
      <x:c r="B74" s="9" t="n">
        <x:f>INT(H49)</x:f>
        <x:v>1</x:v>
      </x:c>
      <x:c r="C74" s="9" t="n">
        <x:f>INT(I49)</x:f>
        <x:v>0</x:v>
      </x:c>
      <x:c r="D74" s="21" t="n">
        <x:f>H49-B74</x:f>
        <x:v>0.38181349819680577</x:v>
      </x:c>
      <x:c r="E74" s="21" t="n">
        <x:f>I49-C74</x:f>
        <x:v>0.4429626280892104</x:v>
      </x:c>
      <x:c r="F74" s="9" t="n">
        <x:f>COUNTIFS($D$65:$D$83,"&gt;"&amp;D74)+COUNTIFS($D$65:D74,D74)</x:f>
        <x:v>7</x:v>
      </x:c>
      <x:c r="G74" s="9" t="n">
        <x:f>COUNTIFS($E$65:$E$83,"&gt;"&amp;E74)+COUNTIFS($E$65:E74,E74)</x:f>
        <x:v>5</x:v>
      </x:c>
      <x:c r="H74" s="9" t="n">
        <x:f>B74+IF(F74&lt;=$B$86,1,0)</x:f>
        <x:v>1</x:v>
      </x:c>
      <x:c r="I74" s="9" t="n">
        <x:f>C74+IF(G74&lt;=$C$86,1,0)</x:f>
        <x:v>1</x:v>
      </x:c>
    </x:row>
    <x:row r="75" ht="23" customHeight="1">
      <x:c r="A75" s="2" t="str">
        <x:f>A50</x:f>
        <x:v>Gleichungssysteme</x:v>
      </x:c>
      <x:c r="B75" s="2" t="n">
        <x:f>INT(H50)</x:f>
        <x:v>1</x:v>
      </x:c>
      <x:c r="C75" s="2" t="n">
        <x:f>INT(I50)</x:f>
        <x:v>0</x:v>
      </x:c>
      <x:c r="D75" s="20" t="n">
        <x:f>H50-B75</x:f>
        <x:v>0.5013266357547654</x:v>
      </x:c>
      <x:c r="E75" s="20" t="n">
        <x:f>I50-C75</x:f>
        <x:v>0.3434749849306811</x:v>
      </x:c>
      <x:c r="F75" s="2" t="n">
        <x:f>COUNTIFS($D$65:$D$83,"&gt;"&amp;D75)+COUNTIFS($D$65:D75,D75)</x:f>
        <x:v>6</x:v>
      </x:c>
      <x:c r="G75" s="2" t="n">
        <x:f>COUNTIFS($E$65:$E$83,"&gt;"&amp;E75)+COUNTIFS($E$65:E75,E75)</x:f>
        <x:v>8</x:v>
      </x:c>
      <x:c r="H75" s="2" t="n">
        <x:f>B75+IF(F75&lt;=$B$86,1,0)</x:f>
        <x:v>2</x:v>
      </x:c>
      <x:c r="I75" s="2" t="n">
        <x:f>C75+IF(G75&lt;=$C$86,1,0)</x:f>
        <x:v>0</x:v>
      </x:c>
    </x:row>
    <x:row r="76" ht="23" customHeight="1">
      <x:c r="A76" s="9" t="str">
        <x:f>A51</x:f>
        <x:v>Prozent/Promille</x:v>
      </x:c>
      <x:c r="B76" s="9" t="n">
        <x:f>INT(H51)</x:f>
        <x:v>1</x:v>
      </x:c>
      <x:c r="C76" s="9" t="n">
        <x:f>INT(I51)</x:f>
        <x:v>0</x:v>
      </x:c>
      <x:c r="D76" s="21" t="n">
        <x:f>H51-B76</x:f>
        <x:v>0.14299330242143227</x:v>
      </x:c>
      <x:c r="E76" s="21" t="n">
        <x:f>I51-C76</x:f>
        <x:v>0.3632760699216395</x:v>
      </x:c>
      <x:c r="F76" s="9" t="n">
        <x:f>COUNTIFS($D$65:$D$83,"&gt;"&amp;D76)+COUNTIFS($D$65:D76,D76)</x:f>
        <x:v>12</x:v>
      </x:c>
      <x:c r="G76" s="9" t="n">
        <x:f>COUNTIFS($E$65:$E$83,"&gt;"&amp;E76)+COUNTIFS($E$65:E76,E76)</x:f>
        <x:v>6</x:v>
      </x:c>
      <x:c r="H76" s="9" t="n">
        <x:f>B76+IF(F76&lt;=$B$86,1,0)</x:f>
        <x:v>1</x:v>
      </x:c>
      <x:c r="I76" s="9" t="n">
        <x:f>C76+IF(G76&lt;=$C$86,1,0)</x:f>
        <x:v>0</x:v>
      </x:c>
    </x:row>
    <x:row r="77" ht="23" customHeight="1">
      <x:c r="A77" s="2" t="str">
        <x:f>A52</x:f>
        <x:v>Normalverteilung</x:v>
      </x:c>
      <x:c r="B77" s="2" t="n">
        <x:f>INT(H52)</x:f>
        <x:v>1</x:v>
      </x:c>
      <x:c r="C77" s="2" t="n">
        <x:f>INT(I52)</x:f>
        <x:v>0</x:v>
      </x:c>
      <x:c r="D77" s="20" t="n">
        <x:f>H52-B77</x:f>
        <x:v>0.6050875837197323</x:v>
      </x:c>
      <x:c r="E77" s="20" t="n">
        <x:f>I52-C77</x:f>
        <x:v>0.3549427365883062</x:v>
      </x:c>
      <x:c r="F77" s="2" t="n">
        <x:f>COUNTIFS($D$65:$D$83,"&gt;"&amp;D77)+COUNTIFS($D$65:D77,D77)</x:f>
        <x:v>5</x:v>
      </x:c>
      <x:c r="G77" s="2" t="n">
        <x:f>COUNTIFS($E$65:$E$83,"&gt;"&amp;E77)+COUNTIFS($E$65:E77,E77)</x:f>
        <x:v>7</x:v>
      </x:c>
      <x:c r="H77" s="2" t="n">
        <x:f>B77+IF(F77&lt;=$B$86,1,0)</x:f>
        <x:v>2</x:v>
      </x:c>
      <x:c r="I77" s="2" t="n">
        <x:f>C77+IF(G77&lt;=$C$86,1,0)</x:f>
        <x:v>0</x:v>
      </x:c>
    </x:row>
    <x:row r="78" ht="23" customHeight="1">
      <x:c r="A78" s="9" t="str">
        <x:f>A53</x:f>
        <x:v>Bewegungsvorgänge</x:v>
      </x:c>
      <x:c r="B78" s="9" t="n">
        <x:f>INT(H53)</x:f>
        <x:v>1</x:v>
      </x:c>
      <x:c r="C78" s="9" t="n">
        <x:f>INT(I53)</x:f>
        <x:v>0</x:v>
      </x:c>
      <x:c r="D78" s="21" t="n">
        <x:f>H53-B78</x:f>
        <x:v>0.6924909840288511</x:v>
      </x:c>
      <x:c r="E78" s="21" t="n">
        <x:f>I53-C78</x:f>
        <x:v>0.03905967450271248</x:v>
      </x:c>
      <x:c r="F78" s="9" t="n">
        <x:f>COUNTIFS($D$65:$D$83,"&gt;"&amp;D78)+COUNTIFS($D$65:D78,D78)</x:f>
        <x:v>3</x:v>
      </x:c>
      <x:c r="G78" s="9" t="n">
        <x:f>COUNTIFS($E$65:$E$83,"&gt;"&amp;E78)+COUNTIFS($E$65:E78,E78)</x:f>
        <x:v>17</x:v>
      </x:c>
      <x:c r="H78" s="9" t="n">
        <x:f>B78+IF(F78&lt;=$B$86,1,0)</x:f>
        <x:v>2</x:v>
      </x:c>
      <x:c r="I78" s="9" t="n">
        <x:f>C78+IF(G78&lt;=$C$86,1,0)</x:f>
        <x:v>0</x:v>
      </x:c>
    </x:row>
    <x:row r="79" ht="23" customHeight="1">
      <x:c r="A79" s="2" t="str">
        <x:f>A54</x:f>
        <x:v>Statistik</x:v>
      </x:c>
      <x:c r="B79" s="2" t="n">
        <x:f>INT(H54)</x:f>
        <x:v>1</x:v>
      </x:c>
      <x:c r="C79" s="2" t="n">
        <x:f>INT(I54)</x:f>
        <x:v>0</x:v>
      </x:c>
      <x:c r="D79" s="20" t="n">
        <x:f>H54-B79</x:f>
        <x:v>0.11230036063884596</x:v>
      </x:c>
      <x:c r="E79" s="20" t="n">
        <x:f>I54-C79</x:f>
        <x:v>0.10415913200723328</x:v>
      </x:c>
      <x:c r="F79" s="2" t="n">
        <x:f>COUNTIFS($D$65:$D$83,"&gt;"&amp;D79)+COUNTIFS($D$65:D79,D79)</x:f>
        <x:v>13</x:v>
      </x:c>
      <x:c r="G79" s="2" t="n">
        <x:f>COUNTIFS($E$65:$E$83,"&gt;"&amp;E79)+COUNTIFS($E$65:E79,E79)</x:f>
        <x:v>11</x:v>
      </x:c>
      <x:c r="H79" s="2" t="n">
        <x:f>B79+IF(F79&lt;=$B$86,1,0)</x:f>
        <x:v>1</x:v>
      </x:c>
      <x:c r="I79" s="2" t="n">
        <x:f>C79+IF(G79&lt;=$C$86,1,0)</x:f>
        <x:v>0</x:v>
      </x:c>
    </x:row>
    <x:row r="80" ht="23" customHeight="1">
      <x:c r="A80" s="9" t="str">
        <x:f>A55</x:f>
        <x:v>Integral</x:v>
      </x:c>
      <x:c r="B80" s="9" t="n">
        <x:f>INT(H55)</x:f>
        <x:v>1</x:v>
      </x:c>
      <x:c r="C80" s="9" t="n">
        <x:f>INT(I55)</x:f>
        <x:v>0</x:v>
      </x:c>
      <x:c r="D80" s="21" t="n">
        <x:f>H55-B80</x:f>
        <x:v>0.059556929417825755</x:v>
      </x:c>
      <x:c r="E80" s="21" t="n">
        <x:f>I55-C80</x:f>
        <x:v>0.07811934900542496</x:v>
      </x:c>
      <x:c r="F80" s="9" t="n">
        <x:f>COUNTIFS($D$65:$D$83,"&gt;"&amp;D80)+COUNTIFS($D$65:D80,D80)</x:f>
        <x:v>15</x:v>
      </x:c>
      <x:c r="G80" s="9" t="n">
        <x:f>COUNTIFS($E$65:$E$83,"&gt;"&amp;E80)+COUNTIFS($E$65:E80,E80)</x:f>
        <x:v>14</x:v>
      </x:c>
      <x:c r="H80" s="9" t="n">
        <x:f>B80+IF(F80&lt;=$B$86,1,0)</x:f>
        <x:v>1</x:v>
      </x:c>
      <x:c r="I80" s="9" t="n">
        <x:f>C80+IF(G80&lt;=$C$86,1,0)</x:f>
        <x:v>0</x:v>
      </x:c>
    </x:row>
    <x:row r="81" ht="23" customHeight="1">
      <x:c r="A81" s="2" t="str">
        <x:f>A56</x:f>
        <x:v>Binomial</x:v>
      </x:c>
      <x:c r="B81" s="2" t="n">
        <x:f>INT(H56)</x:f>
        <x:v>1</x:v>
      </x:c>
      <x:c r="C81" s="2" t="n">
        <x:f>INT(I56)</x:f>
        <x:v>0</x:v>
      </x:c>
      <x:c r="D81" s="20" t="n">
        <x:f>H56-B81</x:f>
        <x:v>0.07449768160741876</x:v>
      </x:c>
      <x:c r="E81" s="20" t="n">
        <x:f>I56-C81</x:f>
        <x:v>0.0325497287522604</x:v>
      </x:c>
      <x:c r="F81" s="2" t="n">
        <x:f>COUNTIFS($D$65:$D$83,"&gt;"&amp;D81)+COUNTIFS($D$65:D81,D81)</x:f>
        <x:v>14</x:v>
      </x:c>
      <x:c r="G81" s="2" t="n">
        <x:f>COUNTIFS($E$65:$E$83,"&gt;"&amp;E81)+COUNTIFS($E$65:E81,E81)</x:f>
        <x:v>18</x:v>
      </x:c>
      <x:c r="H81" s="2" t="n">
        <x:f>B81+IF(F81&lt;=$B$86,1,0)</x:f>
        <x:v>1</x:v>
      </x:c>
      <x:c r="I81" s="2" t="n">
        <x:f>C81+IF(G81&lt;=$C$86,1,0)</x:f>
        <x:v>0</x:v>
      </x:c>
    </x:row>
    <x:row r="82" ht="23" customHeight="1">
      <x:c r="A82" s="9" t="str">
        <x:f>A57</x:f>
        <x:v>Erwartungswert</x:v>
      </x:c>
      <x:c r="B82" s="9" t="n">
        <x:f>INT(H57)</x:f>
        <x:v>0</x:v>
      </x:c>
      <x:c r="C82" s="9" t="n">
        <x:f>INT(I57)</x:f>
        <x:v>0</x:v>
      </x:c>
      <x:c r="D82" s="21" t="n">
        <x:f>H57-B82</x:f>
        <x:v>0.2537609479649665</x:v>
      </x:c>
      <x:c r="E82" s="21" t="n">
        <x:f>I57-C82</x:f>
        <x:v>0.5653556359252562</x:v>
      </x:c>
      <x:c r="F82" s="9" t="n">
        <x:f>COUNTIFS($D$65:$D$83,"&gt;"&amp;D82)+COUNTIFS($D$65:D82,D82)</x:f>
        <x:v>10</x:v>
      </x:c>
      <x:c r="G82" s="9" t="n">
        <x:f>COUNTIFS($E$65:$E$83,"&gt;"&amp;E82)+COUNTIFS($E$65:E82,E82)</x:f>
        <x:v>3</x:v>
      </x:c>
      <x:c r="H82" s="9" t="n">
        <x:f>B82+IF(F82&lt;=$B$86,1,0)</x:f>
        <x:v>0</x:v>
      </x:c>
      <x:c r="I82" s="9" t="n">
        <x:f>C82+IF(G82&lt;=$C$86,1,0)</x:f>
        <x:v>1</x:v>
      </x:c>
    </x:row>
    <x:row r="83" ht="23" customHeight="1">
      <x:c r="A83" s="2" t="str">
        <x:f>A58</x:f>
        <x:v>Boxplot</x:v>
      </x:c>
      <x:c r="B83" s="2" t="n">
        <x:f>INT(H58)</x:f>
        <x:v>0</x:v>
      </x:c>
      <x:c r="C83" s="2" t="n">
        <x:f>INT(I58)</x:f>
        <x:v>0</x:v>
      </x:c>
      <x:c r="D83" s="20" t="n">
        <x:f>H58-B83</x:f>
        <x:v>0.6641293147861926</x:v>
      </x:c>
      <x:c r="E83" s="20" t="n">
        <x:f>I58-C83</x:f>
        <x:v>0.00650994575045208</x:v>
      </x:c>
      <x:c r="F83" s="2" t="n">
        <x:f>COUNTIFS($D$65:$D$83,"&gt;"&amp;D83)+COUNTIFS($D$65:D83,D83)</x:f>
        <x:v>4</x:v>
      </x:c>
      <x:c r="G83" s="2" t="n">
        <x:f>COUNTIFS($E$65:$E$83,"&gt;"&amp;E83)+COUNTIFS($E$65:E83,E83)</x:f>
        <x:v>19</x:v>
      </x:c>
      <x:c r="H83" s="2" t="n">
        <x:f>B83+IF(F83&lt;=$B$86,1,0)</x:f>
        <x:v>1</x:v>
      </x:c>
      <x:c r="I83" s="2" t="n">
        <x:f>C83+IF(G83&lt;=$C$86,1,0)</x:f>
        <x:v>0</x:v>
      </x:c>
    </x:row>
    <x:row r="84" ht="25" customHeight="1">
      <x:c r="A84" s="11" t="str">
        <x:v>Summe</x:v>
      </x:c>
      <x:c r="B84" s="11" t="n">
        <x:f>SUM(B65:B83)</x:f>
        <x:v>18</x:v>
      </x:c>
      <x:c r="C84" s="11" t="n">
        <x:f>SUM(C65:C83)</x:f>
        <x:v>13</x:v>
      </x:c>
      <x:c r="D84" s="11"/>
      <x:c r="E84" s="11"/>
      <x:c r="F84" s="11"/>
      <x:c r="G84" s="11"/>
      <x:c r="H84" s="11" t="n">
        <x:f>SUM(H65:H83)</x:f>
        <x:v>24</x:v>
      </x:c>
      <x:c r="I84" s="11" t="n">
        <x:f>SUM(I65:I83)</x:f>
        <x:v>18</x:v>
      </x:c>
    </x:row>
    <x:row r="85" ht="23" customHeight="1">
      <x:c r="A85" s="2"/>
      <x:c r="B85" s="2"/>
      <x:c r="C85" s="2"/>
      <x:c r="D85" s="2"/>
      <x:c r="E85" s="2"/>
      <x:c r="F85" s="2"/>
      <x:c r="G85" s="2"/>
      <x:c r="H85" s="2"/>
      <x:c r="I85" s="2"/>
    </x:row>
    <x:row r="86" ht="23" customHeight="1">
      <x:c r="A86" s="2" t="str">
        <x:v>Restpunkte zu verteilen</x:v>
      </x:c>
      <x:c r="B86" s="2" t="n">
        <x:f>E5-B84</x:f>
        <x:v>6</x:v>
      </x:c>
      <x:c r="C86" s="2" t="n">
        <x:f>E6-C84</x:f>
        <x:v>5</x:v>
      </x:c>
      <x:c r="D86" s="2"/>
      <x:c r="E86" s="2"/>
      <x:c r="F86" s="2"/>
      <x:c r="G86" s="2"/>
      <x:c r="H86" s="2"/>
      <x:c r="I86" s="2"/>
    </x:row>
    <x:row r="87" ht="23" customHeight="1">
      <x:c r="A87" s="2"/>
      <x:c r="B87" s="2"/>
      <x:c r="C87" s="2"/>
      <x:c r="D87" s="2"/>
      <x:c r="E87" s="2"/>
      <x:c r="F87" s="2"/>
      <x:c r="G87" s="2"/>
      <x:c r="H87" s="2"/>
      <x:c r="I87" s="2"/>
    </x:row>
    <x:row r="88" ht="23" customHeight="1">
      <x:c r="A88" s="4" t="str">
        <x:v>Rundung: zuerst abrunden, Restpunkte je Teil nach größtem Nachkommaanteil verteilen.</x:v>
      </x:c>
      <x:c r="B88" s="2"/>
      <x:c r="C88" s="2"/>
      <x:c r="D88" s="2"/>
      <x:c r="E88" s="2"/>
      <x:c r="F88" s="2"/>
      <x:c r="G88" s="2"/>
      <x:c r="H88" s="2"/>
      <x:c r="I88" s="2"/>
    </x:row>
    <x:row r="89" ht="23" customHeight="1">
      <x:c r="A89" s="4" t="str">
        <x:v>Gleiche Reste erhalten in Tabellenreihenfolge Vorrang. Das Szenario summiert sich auf 24 + 18.</x:v>
      </x:c>
      <x:c r="B89" s="2"/>
      <x:c r="C89" s="2"/>
      <x:c r="D89" s="2"/>
      <x:c r="E89" s="2"/>
      <x:c r="F89" s="2"/>
      <x:c r="G89" s="2"/>
      <x:c r="H89" s="2"/>
      <x:c r="I89" s="2"/>
    </x:row>
    <x:row r="90" ht="23" customHeight="1">
      <x:c r="A90" s="4" t="str">
        <x:v>Null Punkte im Szenario schließen ein Thema nicht aus. A/B-Zuordnung ist unsicherer als Gesamtthemen.</x:v>
      </x:c>
      <x:c r="B90" s="2"/>
      <x:c r="C90" s="2"/>
      <x:c r="D90" s="2"/>
      <x:c r="E90" s="2"/>
      <x:c r="F90" s="2"/>
      <x:c r="G90" s="2"/>
      <x:c r="H90" s="2"/>
      <x:c r="I90" s="2"/>
    </x:row>
    <x:row r="91" ht="23" customHeight="1">
      <x:c r="A91" s="2"/>
      <x:c r="B91" s="2"/>
      <x:c r="C91" s="2"/>
      <x:c r="D91" s="2"/>
      <x:c r="E91" s="2"/>
      <x:c r="F91" s="2"/>
      <x:c r="G91" s="2"/>
      <x:c r="H91" s="2"/>
      <x:c r="I91" s="2"/>
    </x:row>
    <x:row r="92" ht="23" customHeight="1">
      <x:c r="A92" s="2"/>
      <x:c r="B92" s="2"/>
      <x:c r="C92" s="2"/>
      <x:c r="D92" s="2"/>
      <x:c r="E92" s="2"/>
      <x:c r="F92" s="2"/>
      <x:c r="G92" s="2"/>
      <x:c r="H92" s="2"/>
      <x:c r="I92" s="2"/>
    </x:row>
    <x:row r="93" ht="29" customHeight="1">
      <x:c r="A93" s="3" t="str">
        <x:v>Quellen und Grenzen</x:v>
      </x:c>
      <x:c r="B93" s="2"/>
      <x:c r="C93" s="2"/>
      <x:c r="D93" s="2"/>
      <x:c r="E93" s="2"/>
      <x:c r="F93" s="2"/>
      <x:c r="G93" s="2"/>
      <x:c r="H93" s="2"/>
      <x:c r="I93" s="2"/>
    </x:row>
    <x:row r="94" ht="23" customHeight="1">
      <x:c r="A94" s="2"/>
      <x:c r="B94" s="2"/>
      <x:c r="C94" s="2"/>
      <x:c r="D94" s="2"/>
      <x:c r="E94" s="2"/>
      <x:c r="F94" s="2"/>
      <x:c r="G94" s="2"/>
      <x:c r="H94" s="2"/>
      <x:c r="I94" s="2"/>
    </x:row>
    <x:row r="95" ht="23" customHeight="1">
      <x:c r="A95" s="4" t="str">
        <x:v>Historie/Format: BRP_Analyse_Teil_A_Teil_B_2018_2026.xlsx, „Kategorien A-B“ und „Aktuelles Format“.</x:v>
      </x:c>
      <x:c r="B95" s="2"/>
      <x:c r="C95" s="2"/>
      <x:c r="D95" s="2"/>
      <x:c r="E95" s="2"/>
      <x:c r="F95" s="2"/>
      <x:c r="G95" s="2"/>
      <x:c r="H95" s="2"/>
      <x:c r="I95" s="2"/>
    </x:row>
    <x:row r="96" ht="23" customHeight="1">
      <x:c r="A96" s="4" t="str">
        <x:v>Letzte 2 Mittel: BRP_Prognose_September_2026.xlsx, „Modellbasis“, Spalten E und K.</x:v>
      </x:c>
      <x:c r="B96" s="2"/>
      <x:c r="C96" s="2"/>
      <x:c r="D96" s="2"/>
      <x:c r="E96" s="2"/>
      <x:c r="F96" s="2"/>
      <x:c r="G96" s="2"/>
      <x:c r="H96" s="2"/>
      <x:c r="I96" s="2"/>
    </x:row>
    <x:row r="97" ht="23" customHeight="1">
      <x:c r="A97" s="4" t="str">
        <x:v>September: BRP_Prognose_Ist_Vergleich_September_2026.xlsx und hochgeladenes Prüfungsheft.</x:v>
      </x:c>
      <x:c r="B97" s="2"/>
      <x:c r="C97" s="2"/>
      <x:c r="D97" s="2"/>
      <x:c r="E97" s="2"/>
      <x:c r="F97" s="2"/>
      <x:c r="G97" s="2"/>
      <x:c r="H97" s="2"/>
      <x:c r="I97" s="2"/>
    </x:row>
    <x:row r="98" ht="23" customHeight="1">
      <x:c r="A98" s="4" t="str">
        <x:v>Die frühere 19-teilige Primärkategorisierung bleibt erhalten. Sie ist keine offizielle Themenstatistik.</x:v>
      </x:c>
      <x:c r="B98" s="2"/>
      <x:c r="C98" s="2"/>
      <x:c r="D98" s="2"/>
      <x:c r="E98" s="2"/>
      <x:c r="F98" s="2"/>
      <x:c r="G98" s="2"/>
      <x:c r="H98" s="2"/>
      <x:c r="I98" s="2"/>
    </x:row>
    <x:row r="99" ht="23" customHeight="1">
      <x:c r="A99" s="4" t="str">
        <x:v>Frühere Aggregatdaten übernommen; nicht alle 25 historischen Originalprüfungen heute neu geprüft.</x:v>
      </x:c>
      <x:c r="B99" s="2"/>
      <x:c r="C99" s="2"/>
      <x:c r="D99" s="2"/>
      <x:c r="E99" s="2"/>
      <x:c r="F99" s="2"/>
      <x:c r="G99" s="2"/>
      <x:c r="H99" s="2"/>
      <x:c r="I99" s="2"/>
    </x:row>
    <x:row r="100" ht="23" customHeight="1">
      <x:c r="A100" s="4" t="str">
        <x:v>Die ergänzte Historie umfasst 26 Termine und 1.200 Punkte; aktuelles Format umfasst 8 Termine.</x:v>
      </x:c>
      <x:c r="B100" s="2"/>
      <x:c r="C100" s="2"/>
      <x:c r="D100" s="2"/>
      <x:c r="E100" s="2"/>
      <x:c r="F100" s="2"/>
      <x:c r="G100" s="2"/>
      <x:c r="H100" s="2"/>
      <x:c r="I100" s="2"/>
    </x:row>
    <x:row r="101" ht="23" customHeight="1">
      <x:c r="A101" s="4" t="str">
        <x:v>Nur ein früherer Prognosetermin wurde hier nachträglich bewertet. Keine belastbare Kalibrierung.</x:v>
      </x:c>
      <x:c r="B101" s="2"/>
      <x:c r="C101" s="2"/>
      <x:c r="D101" s="2"/>
      <x:c r="E101" s="2"/>
      <x:c r="F101" s="2"/>
      <x:c r="G101" s="2"/>
      <x:c r="H101" s="2"/>
      <x:c r="I101" s="2"/>
    </x:row>
    <x:row r="102" ht="23" customHeight="1">
      <x:c r="A102" s="4" t="str">
        <x:v>Die neue Gewichtung ist eine nachvollziehbare Arbeitsannahme und noch nicht extern validiert.</x:v>
      </x:c>
      <x:c r="B102" s="2"/>
      <x:c r="C102" s="2"/>
      <x:c r="D102" s="2"/>
      <x:c r="E102" s="2"/>
      <x:c r="F102" s="2"/>
      <x:c r="G102" s="2"/>
      <x:c r="H102" s="2"/>
      <x:c r="I102" s="2"/>
    </x:row>
    <x:row r="103" ht="23" customHeight="1">
      <x:c r="A103" s="4" t="str">
        <x:v>Termin: https://www.matura.gv.at/pruefungstermine (abgerufen am 28.10.2026).</x:v>
      </x:c>
      <x:c r="B103" s="2"/>
      <x:c r="C103" s="2"/>
      <x:c r="D103" s="2"/>
      <x:c r="E103" s="2"/>
      <x:c r="F103" s="2"/>
      <x:c r="G103" s="2"/>
      <x:c r="H103" s="2"/>
      <x:c r="I103" s="2"/>
    </x:row>
    <x:row r="104" ht="23" customHeight="1">
      <x:c r="A104" s="4" t="str">
        <x:v>Format/Reform: https://www.matura.gv.at/srdp/angewandte-mathematik (abgerufen am 28.10.2026).</x:v>
      </x:c>
      <x:c r="B104" s="2"/>
      <x:c r="C104" s="2"/>
      <x:c r="D104" s="2"/>
      <x:c r="E104" s="2"/>
      <x:c r="F104" s="2"/>
      <x:c r="G104" s="2"/>
      <x:c r="H104" s="2"/>
      <x:c r="I104" s="2"/>
    </x:row>
    <x:row r="105" ht="23" customHeight="1">
      <x:c r="A105" s="4" t="str">
        <x:v>Die Neuerungen ab Mai 2027 gelten noch nicht für den Wintertermin am 13. Jänner 2027.</x:v>
      </x:c>
      <x:c r="B105" s="2"/>
      <x:c r="C105" s="2"/>
      <x:c r="D105" s="2"/>
      <x:c r="E105" s="2"/>
      <x:c r="F105" s="2"/>
      <x:c r="G105" s="2"/>
      <x:c r="H105" s="2"/>
      <x:c r="I105" s="2"/>
    </x:row>
    <x:row r="106" ht="23" customHeight="1">
      <x:c r="A106" s="2"/>
      <x:c r="B106" s="2"/>
      <x:c r="C106" s="2"/>
      <x:c r="D106" s="2"/>
      <x:c r="E106" s="2"/>
      <x:c r="F106" s="2"/>
      <x:c r="G106" s="2"/>
      <x:c r="H106" s="2"/>
      <x:c r="I106" s="2"/>
    </x:row>
    <x:row r="107" ht="23" customHeight="1">
      <x:c r="A107" s="2"/>
      <x:c r="B107" s="2"/>
      <x:c r="C107" s="2"/>
      <x:c r="D107" s="2"/>
      <x:c r="E107" s="2"/>
      <x:c r="F107" s="2"/>
      <x:c r="G107" s="2"/>
      <x:c r="H107" s="2"/>
      <x:c r="I107" s="2"/>
    </x:row>
    <x:row r="108" ht="23" customHeight="1">
      <x:c r="A108" s="2"/>
      <x:c r="B108" s="2"/>
      <x:c r="C108" s="2"/>
      <x:c r="D108" s="2"/>
      <x:c r="E108" s="2"/>
      <x:c r="F108" s="2"/>
      <x:c r="G108" s="2"/>
      <x:c r="H108" s="2"/>
      <x:c r="I108" s="2"/>
    </x:row>
    <x:row r="109" ht="23" customHeight="1">
      <x:c r="A109" s="2"/>
      <x:c r="B109" s="2"/>
      <x:c r="C109" s="2"/>
      <x:c r="D109" s="2"/>
      <x:c r="E109" s="2"/>
      <x:c r="F109" s="2"/>
      <x:c r="G109" s="2"/>
      <x:c r="H109" s="2"/>
      <x:c r="I109" s="2"/>
    </x:row>
    <x:row r="110" ht="23" customHeight="1">
      <x:c r="A110" s="2"/>
      <x:c r="B110" s="2"/>
      <x:c r="C110" s="2"/>
      <x:c r="D110" s="2"/>
      <x:c r="E110" s="2"/>
      <x:c r="F110" s="2"/>
      <x:c r="G110" s="2"/>
      <x:c r="H110" s="2"/>
      <x:c r="I110" s="2"/>
    </x:row>
    <x:row r="111" ht="23" customHeight="1">
      <x:c r="A111" s="2"/>
      <x:c r="B111" s="2"/>
      <x:c r="C111" s="2"/>
      <x:c r="D111" s="2"/>
      <x:c r="E111" s="2"/>
      <x:c r="F111" s="2"/>
      <x:c r="G111" s="2"/>
      <x:c r="H111" s="2"/>
      <x:c r="I111" s="2"/>
    </x:row>
    <x:row r="112" ht="23" customHeight="1">
      <x:c r="A112" s="2"/>
      <x:c r="B112" s="2"/>
      <x:c r="C112" s="2"/>
      <x:c r="D112" s="2"/>
      <x:c r="E112" s="2"/>
      <x:c r="F112" s="2"/>
      <x:c r="G112" s="2"/>
      <x:c r="H112" s="2"/>
      <x:c r="I112" s="2"/>
    </x:row>
    <x:row r="113" ht="23" customHeight="1">
      <x:c r="A113" s="2"/>
      <x:c r="B113" s="2"/>
      <x:c r="C113" s="2"/>
      <x:c r="D113" s="2"/>
      <x:c r="E113" s="2"/>
      <x:c r="F113" s="2"/>
      <x:c r="G113" s="2"/>
      <x:c r="H113" s="2"/>
      <x:c r="I113" s="2"/>
    </x:row>
    <x:row r="114" ht="23" customHeight="1">
      <x:c r="A114" s="2"/>
      <x:c r="B114" s="2"/>
      <x:c r="C114" s="2"/>
      <x:c r="D114" s="2"/>
      <x:c r="E114" s="2"/>
      <x:c r="F114" s="2"/>
      <x:c r="G114" s="2"/>
      <x:c r="H114" s="2"/>
      <x:c r="I114" s="2"/>
    </x:row>
    <x:row r="115" ht="23" customHeight="1">
      <x:c r="A115" s="2"/>
      <x:c r="B115" s="2"/>
      <x:c r="C115" s="2"/>
      <x:c r="D115" s="2"/>
      <x:c r="E115" s="2"/>
      <x:c r="F115" s="2"/>
      <x:c r="G115" s="2"/>
      <x:c r="H115" s="2"/>
      <x:c r="I115" s="2"/>
    </x:row>
    <x:row r="116" ht="23" customHeight="1">
      <x:c r="A116" s="2"/>
      <x:c r="B116" s="2"/>
      <x:c r="C116" s="2"/>
      <x:c r="D116" s="2"/>
      <x:c r="E116" s="2"/>
      <x:c r="F116" s="2"/>
      <x:c r="G116" s="2"/>
      <x:c r="H116" s="2"/>
      <x:c r="I116" s="2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7" hidden="0" customWidth="1"/>
    <x:col min="2" max="2" width="12" hidden="0" customWidth="1"/>
    <x:col min="3" max="3" width="12" hidden="0" customWidth="1"/>
    <x:col min="4" max="4" width="12" hidden="0" customWidth="1"/>
    <x:col min="5" max="5" width="28" hidden="0" customWidth="1"/>
    <x:col min="6" max="6" width="12" hidden="0" customWidth="1"/>
    <x:col min="7" max="7" width="62" hidden="0" customWidth="1"/>
    <x:col min="8" max="8" width="12" hidden="0" customWidth="1"/>
    <x:col min="9" max="9" width="12" hidden="0" customWidth="1"/>
    <x:col min="10" max="10" width="12" hidden="0" customWidth="1"/>
  </x:cols>
  <x:sheetData>
    <x:row r="1" ht="23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29" customHeight="1">
      <x:c r="A2" s="3" t="str">
        <x:v>September 2026: ursprünglicher Vergleich</x:v>
      </x:c>
      <x:c r="B2" s="2"/>
      <x:c r="C2" s="2"/>
      <x:c r="D2" s="2"/>
      <x:c r="E2" s="2"/>
      <x:c r="F2" s="2"/>
      <x:c r="G2" s="2"/>
      <x:c r="H2" s="2"/>
      <x:c r="I2" s="2"/>
    </x:row>
    <x:row r="3" ht="23" customHeight="1">
      <x:c r="A3" s="4" t="str">
        <x:v>Maximal erreichbare Punkte; eigene Primärkategorien. Jede Handlungsanweisung zählt einmal.</x:v>
      </x:c>
      <x:c r="B3" s="2"/>
      <x:c r="C3" s="2"/>
      <x:c r="D3" s="2"/>
      <x:c r="E3" s="2"/>
      <x:c r="F3" s="2"/>
      <x:c r="G3" s="2"/>
      <x:c r="H3" s="2"/>
      <x:c r="I3" s="2"/>
    </x:row>
    <x:row r="4" ht="23" customHeight="1">
      <x:c r="A4" s="2"/>
      <x:c r="B4" s="2"/>
      <x:c r="C4" s="2"/>
      <x:c r="D4" s="2"/>
      <x:c r="E4" s="2"/>
      <x:c r="F4" s="2"/>
      <x:c r="G4" s="2"/>
      <x:c r="H4" s="2"/>
      <x:c r="I4" s="2"/>
    </x:row>
    <x:row r="5" ht="39" customHeight="1">
      <x:c r="A5" s="8" t="str">
        <x:v>Kategorie</x:v>
      </x:c>
      <x:c r="B5" s="8" t="str">
        <x:v>Prognose A</x:v>
      </x:c>
      <x:c r="C5" s="8" t="str">
        <x:v>Prognose B</x:v>
      </x:c>
      <x:c r="D5" s="8" t="str">
        <x:v>Ist A</x:v>
      </x:c>
      <x:c r="E5" s="8" t="str">
        <x:v>Ist B</x:v>
      </x:c>
      <x:c r="F5" s="8" t="str">
        <x:v>Spanne von</x:v>
      </x:c>
      <x:c r="G5" s="8" t="str">
        <x:v>Spanne bis</x:v>
      </x:c>
      <x:c r="H5" s="8" t="str">
        <x:v>|Δ| gesamt</x:v>
      </x:c>
      <x:c r="I5" s="8" t="str">
        <x:v>|Δ| A + B</x:v>
      </x:c>
      <x:c r="J5" s="8" t="str">
        <x:v>In Spanne?</x:v>
      </x:c>
    </x:row>
    <x:row r="6" ht="23" customHeight="1">
      <x:c r="A6" s="2" t="str">
        <x:v>Trigonometrie</x:v>
      </x:c>
      <x:c r="B6" s="2" t="n">
        <x:v>2</x:v>
      </x:c>
      <x:c r="C6" s="2" t="n">
        <x:v>3</x:v>
      </x:c>
      <x:c r="D6" s="2" t="n">
        <x:v>2</x:v>
      </x:c>
      <x:c r="E6" s="2" t="n">
        <x:v>2</x:v>
      </x:c>
      <x:c r="F6" s="2" t="n">
        <x:v>4</x:v>
      </x:c>
      <x:c r="G6" s="2" t="n">
        <x:v>7</x:v>
      </x:c>
      <x:c r="H6" s="2" t="n">
        <x:f>ABS(SUM(D6:E6)-SUM(B6:C6))</x:f>
        <x:v>1</x:v>
      </x:c>
      <x:c r="I6" s="2" t="n">
        <x:f>ABS(D6-B6)+ABS(E6-C6)</x:f>
        <x:v>1</x:v>
      </x:c>
      <x:c r="J6" s="1" t="n">
        <x:f>IF(AND(SUM(D6:E6)&gt;=F6,SUM(D6:E6)&lt;=G6),1,0)</x:f>
        <x:v>1</x:v>
      </x:c>
    </x:row>
    <x:row r="7" ht="23" customHeight="1">
      <x:c r="A7" s="9" t="str">
        <x:v>Funktionen</x:v>
      </x:c>
      <x:c r="B7" s="9" t="n">
        <x:v>4</x:v>
      </x:c>
      <x:c r="C7" s="9" t="n">
        <x:v>1</x:v>
      </x:c>
      <x:c r="D7" s="9" t="n">
        <x:v>5</x:v>
      </x:c>
      <x:c r="E7" s="9" t="n">
        <x:v>0</x:v>
      </x:c>
      <x:c r="F7" s="9" t="n">
        <x:v>4</x:v>
      </x:c>
      <x:c r="G7" s="9" t="n">
        <x:v>7</x:v>
      </x:c>
      <x:c r="H7" s="9" t="n">
        <x:f>ABS(SUM(D7:E7)-SUM(B7:C7))</x:f>
        <x:v>0</x:v>
      </x:c>
      <x:c r="I7" s="9" t="n">
        <x:f>ABS(D7-B7)+ABS(E7-C7)</x:f>
        <x:v>2</x:v>
      </x:c>
      <x:c r="J7" s="1" t="n">
        <x:f>IF(AND(SUM(D7:E7)&gt;=F7,SUM(D7:E7)&lt;=G7),1,0)</x:f>
        <x:v>1</x:v>
      </x:c>
    </x:row>
    <x:row r="8" ht="23" customHeight="1">
      <x:c r="A8" s="2" t="str">
        <x:v>Allgemeine Mathematik</x:v>
      </x:c>
      <x:c r="B8" s="2" t="n">
        <x:v>3</x:v>
      </x:c>
      <x:c r="C8" s="2" t="n">
        <x:v>1</x:v>
      </x:c>
      <x:c r="D8" s="2" t="n">
        <x:v>2</x:v>
      </x:c>
      <x:c r="E8" s="2" t="n">
        <x:v>1</x:v>
      </x:c>
      <x:c r="F8" s="2" t="n">
        <x:v>3</x:v>
      </x:c>
      <x:c r="G8" s="2" t="n">
        <x:v>5</x:v>
      </x:c>
      <x:c r="H8" s="2" t="n">
        <x:f>ABS(SUM(D8:E8)-SUM(B8:C8))</x:f>
        <x:v>1</x:v>
      </x:c>
      <x:c r="I8" s="2" t="n">
        <x:f>ABS(D8-B8)+ABS(E8-C8)</x:f>
        <x:v>1</x:v>
      </x:c>
      <x:c r="J8" s="1" t="n">
        <x:f>IF(AND(SUM(D8:E8)&gt;=F8,SUM(D8:E8)&lt;=G8),1,0)</x:f>
        <x:v>1</x:v>
      </x:c>
    </x:row>
    <x:row r="9" ht="23" customHeight="1">
      <x:c r="A9" s="9" t="str">
        <x:v>Venn-Diagramme</x:v>
      </x:c>
      <x:c r="B9" s="9" t="n">
        <x:v>0</x:v>
      </x:c>
      <x:c r="C9" s="9" t="n">
        <x:v>3</x:v>
      </x:c>
      <x:c r="D9" s="9" t="n">
        <x:v>0</x:v>
      </x:c>
      <x:c r="E9" s="9" t="n">
        <x:v>3</x:v>
      </x:c>
      <x:c r="F9" s="9" t="n">
        <x:v>2</x:v>
      </x:c>
      <x:c r="G9" s="9" t="n">
        <x:v>4</x:v>
      </x:c>
      <x:c r="H9" s="9" t="n">
        <x:f>ABS(SUM(D9:E9)-SUM(B9:C9))</x:f>
        <x:v>0</x:v>
      </x:c>
      <x:c r="I9" s="9" t="n">
        <x:f>ABS(D9-B9)+ABS(E9-C9)</x:f>
        <x:v>0</x:v>
      </x:c>
      <x:c r="J9" s="1" t="n">
        <x:f>IF(AND(SUM(D9:E9)&gt;=F9,SUM(D9:E9)&lt;=G9),1,0)</x:f>
        <x:v>1</x:v>
      </x:c>
    </x:row>
    <x:row r="10" ht="23" customHeight="1">
      <x:c r="A10" s="2" t="str">
        <x:v>Vektoren</x:v>
      </x:c>
      <x:c r="B10" s="2" t="n">
        <x:v>0</x:v>
      </x:c>
      <x:c r="C10" s="2" t="n">
        <x:v>3</x:v>
      </x:c>
      <x:c r="D10" s="2" t="n">
        <x:v>0</x:v>
      </x:c>
      <x:c r="E10" s="2" t="n">
        <x:v>4</x:v>
      </x:c>
      <x:c r="F10" s="2" t="n">
        <x:v>2</x:v>
      </x:c>
      <x:c r="G10" s="2" t="n">
        <x:v>4</x:v>
      </x:c>
      <x:c r="H10" s="2" t="n">
        <x:f>ABS(SUM(D10:E10)-SUM(B10:C10))</x:f>
        <x:v>1</x:v>
      </x:c>
      <x:c r="I10" s="2" t="n">
        <x:f>ABS(D10-B10)+ABS(E10-C10)</x:f>
        <x:v>1</x:v>
      </x:c>
      <x:c r="J10" s="1" t="n">
        <x:f>IF(AND(SUM(D10:E10)&gt;=F10,SUM(D10:E10)&lt;=G10),1,0)</x:f>
        <x:v>1</x:v>
      </x:c>
    </x:row>
    <x:row r="11" ht="23" customHeight="1">
      <x:c r="A11" s="9" t="str">
        <x:v>Folgen und Reihen</x:v>
      </x:c>
      <x:c r="B11" s="9" t="n">
        <x:v>0</x:v>
      </x:c>
      <x:c r="C11" s="9" t="n">
        <x:v>3</x:v>
      </x:c>
      <x:c r="D11" s="9" t="n">
        <x:v>0</x:v>
      </x:c>
      <x:c r="E11" s="9" t="n">
        <x:v>3</x:v>
      </x:c>
      <x:c r="F11" s="9" t="n">
        <x:v>2</x:v>
      </x:c>
      <x:c r="G11" s="9" t="n">
        <x:v>4</x:v>
      </x:c>
      <x:c r="H11" s="9" t="n">
        <x:f>ABS(SUM(D11:E11)-SUM(B11:C11))</x:f>
        <x:v>0</x:v>
      </x:c>
      <x:c r="I11" s="9" t="n">
        <x:f>ABS(D11-B11)+ABS(E11-C11)</x:f>
        <x:v>0</x:v>
      </x:c>
      <x:c r="J11" s="1" t="n">
        <x:f>IF(AND(SUM(D11:E11)&gt;=F11,SUM(D11:E11)&lt;=G11),1,0)</x:f>
        <x:v>1</x:v>
      </x:c>
    </x:row>
    <x:row r="12" ht="23" customHeight="1">
      <x:c r="A12" s="2" t="str">
        <x:v>Regression</x:v>
      </x:c>
      <x:c r="B12" s="2" t="n">
        <x:v>0</x:v>
      </x:c>
      <x:c r="C12" s="2" t="n">
        <x:v>2</x:v>
      </x:c>
      <x:c r="D12" s="2" t="n">
        <x:v>0</x:v>
      </x:c>
      <x:c r="E12" s="2" t="n">
        <x:v>2</x:v>
      </x:c>
      <x:c r="F12" s="2" t="n">
        <x:v>1</x:v>
      </x:c>
      <x:c r="G12" s="2" t="n">
        <x:v>3</x:v>
      </x:c>
      <x:c r="H12" s="2" t="n">
        <x:f>ABS(SUM(D12:E12)-SUM(B12:C12))</x:f>
        <x:v>0</x:v>
      </x:c>
      <x:c r="I12" s="2" t="n">
        <x:f>ABS(D12-B12)+ABS(E12-C12)</x:f>
        <x:v>0</x:v>
      </x:c>
      <x:c r="J12" s="1" t="n">
        <x:f>IF(AND(SUM(D12:E12)&gt;=F12,SUM(D12:E12)&lt;=G12),1,0)</x:f>
        <x:v>1</x:v>
      </x:c>
    </x:row>
    <x:row r="13" ht="23" customHeight="1">
      <x:c r="A13" s="9" t="str">
        <x:v>Exponentialfunktionen</x:v>
      </x:c>
      <x:c r="B13" s="9" t="n">
        <x:v>2</x:v>
      </x:c>
      <x:c r="C13" s="9" t="n">
        <x:v>0</x:v>
      </x:c>
      <x:c r="D13" s="9" t="n">
        <x:v>2</x:v>
      </x:c>
      <x:c r="E13" s="9" t="n">
        <x:v>0</x:v>
      </x:c>
      <x:c r="F13" s="9" t="n">
        <x:v>1</x:v>
      </x:c>
      <x:c r="G13" s="9" t="n">
        <x:v>3</x:v>
      </x:c>
      <x:c r="H13" s="9" t="n">
        <x:f>ABS(SUM(D13:E13)-SUM(B13:C13))</x:f>
        <x:v>0</x:v>
      </x:c>
      <x:c r="I13" s="9" t="n">
        <x:f>ABS(D13-B13)+ABS(E13-C13)</x:f>
        <x:v>0</x:v>
      </x:c>
      <x:c r="J13" s="1" t="n">
        <x:f>IF(AND(SUM(D13:E13)&gt;=F13,SUM(D13:E13)&lt;=G13),1,0)</x:f>
        <x:v>1</x:v>
      </x:c>
    </x:row>
    <x:row r="14" ht="23" customHeight="1">
      <x:c r="A14" s="2" t="str">
        <x:v>Ableitung</x:v>
      </x:c>
      <x:c r="B14" s="2" t="n">
        <x:v>2</x:v>
      </x:c>
      <x:c r="C14" s="2" t="n">
        <x:v>0</x:v>
      </x:c>
      <x:c r="D14" s="2" t="n">
        <x:v>2</x:v>
      </x:c>
      <x:c r="E14" s="2" t="n">
        <x:v>0</x:v>
      </x:c>
      <x:c r="F14" s="2" t="n">
        <x:v>1</x:v>
      </x:c>
      <x:c r="G14" s="2" t="n">
        <x:v>3</x:v>
      </x:c>
      <x:c r="H14" s="2" t="n">
        <x:f>ABS(SUM(D14:E14)-SUM(B14:C14))</x:f>
        <x:v>0</x:v>
      </x:c>
      <x:c r="I14" s="2" t="n">
        <x:f>ABS(D14-B14)+ABS(E14-C14)</x:f>
        <x:v>0</x:v>
      </x:c>
      <x:c r="J14" s="1" t="n">
        <x:f>IF(AND(SUM(D14:E14)&gt;=F14,SUM(D14:E14)&lt;=G14),1,0)</x:f>
        <x:v>1</x:v>
      </x:c>
    </x:row>
    <x:row r="15" ht="23" customHeight="1">
      <x:c r="A15" s="9" t="str">
        <x:v>Baumdiagramm</x:v>
      </x:c>
      <x:c r="B15" s="9" t="n">
        <x:v>2</x:v>
      </x:c>
      <x:c r="C15" s="9" t="n">
        <x:v>0</x:v>
      </x:c>
      <x:c r="D15" s="9" t="n">
        <x:v>0</x:v>
      </x:c>
      <x:c r="E15" s="9" t="n">
        <x:v>2</x:v>
      </x:c>
      <x:c r="F15" s="9" t="n">
        <x:v>1</x:v>
      </x:c>
      <x:c r="G15" s="9" t="n">
        <x:v>3</x:v>
      </x:c>
      <x:c r="H15" s="9" t="n">
        <x:f>ABS(SUM(D15:E15)-SUM(B15:C15))</x:f>
        <x:v>0</x:v>
      </x:c>
      <x:c r="I15" s="9" t="n">
        <x:f>ABS(D15-B15)+ABS(E15-C15)</x:f>
        <x:v>4</x:v>
      </x:c>
      <x:c r="J15" s="1" t="n">
        <x:f>IF(AND(SUM(D15:E15)&gt;=F15,SUM(D15:E15)&lt;=G15),1,0)</x:f>
        <x:v>1</x:v>
      </x:c>
    </x:row>
    <x:row r="16" ht="23" customHeight="1">
      <x:c r="A16" s="2" t="str">
        <x:v>Gleichungssysteme</x:v>
      </x:c>
      <x:c r="B16" s="2" t="n">
        <x:v>2</x:v>
      </x:c>
      <x:c r="C16" s="2" t="n">
        <x:v>0</x:v>
      </x:c>
      <x:c r="D16" s="2" t="n">
        <x:v>2</x:v>
      </x:c>
      <x:c r="E16" s="2" t="n">
        <x:v>0</x:v>
      </x:c>
      <x:c r="F16" s="2" t="n">
        <x:v>1</x:v>
      </x:c>
      <x:c r="G16" s="2" t="n">
        <x:v>3</x:v>
      </x:c>
      <x:c r="H16" s="2" t="n">
        <x:f>ABS(SUM(D16:E16)-SUM(B16:C16))</x:f>
        <x:v>0</x:v>
      </x:c>
      <x:c r="I16" s="2" t="n">
        <x:f>ABS(D16-B16)+ABS(E16-C16)</x:f>
        <x:v>0</x:v>
      </x:c>
      <x:c r="J16" s="1" t="n">
        <x:f>IF(AND(SUM(D16:E16)&gt;=F16,SUM(D16:E16)&lt;=G16),1,0)</x:f>
        <x:v>1</x:v>
      </x:c>
    </x:row>
    <x:row r="17" ht="23" customHeight="1">
      <x:c r="A17" s="9" t="str">
        <x:v>Prozent/Promille</x:v>
      </x:c>
      <x:c r="B17" s="9" t="n">
        <x:v>1</x:v>
      </x:c>
      <x:c r="C17" s="9" t="n">
        <x:v>1</x:v>
      </x:c>
      <x:c r="D17" s="9" t="n">
        <x:v>1</x:v>
      </x:c>
      <x:c r="E17" s="9" t="n">
        <x:v>0</x:v>
      </x:c>
      <x:c r="F17" s="9" t="n">
        <x:v>1</x:v>
      </x:c>
      <x:c r="G17" s="9" t="n">
        <x:v>3</x:v>
      </x:c>
      <x:c r="H17" s="9" t="n">
        <x:f>ABS(SUM(D17:E17)-SUM(B17:C17))</x:f>
        <x:v>1</x:v>
      </x:c>
      <x:c r="I17" s="9" t="n">
        <x:f>ABS(D17-B17)+ABS(E17-C17)</x:f>
        <x:v>1</x:v>
      </x:c>
      <x:c r="J17" s="1" t="n">
        <x:f>IF(AND(SUM(D17:E17)&gt;=F17,SUM(D17:E17)&lt;=G17),1,0)</x:f>
        <x:v>1</x:v>
      </x:c>
    </x:row>
    <x:row r="18" ht="23" customHeight="1">
      <x:c r="A18" s="2" t="str">
        <x:v>Normalverteilung</x:v>
      </x:c>
      <x:c r="B18" s="2" t="n">
        <x:v>1</x:v>
      </x:c>
      <x:c r="C18" s="2" t="n">
        <x:v>0</x:v>
      </x:c>
      <x:c r="D18" s="2" t="n">
        <x:v>2</x:v>
      </x:c>
      <x:c r="E18" s="2" t="n">
        <x:v>0</x:v>
      </x:c>
      <x:c r="F18" s="2" t="n">
        <x:v>0</x:v>
      </x:c>
      <x:c r="G18" s="2" t="n">
        <x:v>2</x:v>
      </x:c>
      <x:c r="H18" s="2" t="n">
        <x:f>ABS(SUM(D18:E18)-SUM(B18:C18))</x:f>
        <x:v>1</x:v>
      </x:c>
      <x:c r="I18" s="2" t="n">
        <x:f>ABS(D18-B18)+ABS(E18-C18)</x:f>
        <x:v>1</x:v>
      </x:c>
      <x:c r="J18" s="1" t="n">
        <x:f>IF(AND(SUM(D18:E18)&gt;=F18,SUM(D18:E18)&lt;=G18),1,0)</x:f>
        <x:v>1</x:v>
      </x:c>
    </x:row>
    <x:row r="19" ht="23" customHeight="1">
      <x:c r="A19" s="9" t="str">
        <x:v>Bewegungsvorgänge</x:v>
      </x:c>
      <x:c r="B19" s="9" t="n">
        <x:v>1</x:v>
      </x:c>
      <x:c r="C19" s="9" t="n">
        <x:v>0</x:v>
      </x:c>
      <x:c r="D19" s="9" t="n">
        <x:v>2</x:v>
      </x:c>
      <x:c r="E19" s="9" t="n">
        <x:v>0</x:v>
      </x:c>
      <x:c r="F19" s="9" t="n">
        <x:v>0</x:v>
      </x:c>
      <x:c r="G19" s="9" t="n">
        <x:v>2</x:v>
      </x:c>
      <x:c r="H19" s="9" t="n">
        <x:f>ABS(SUM(D19:E19)-SUM(B19:C19))</x:f>
        <x:v>1</x:v>
      </x:c>
      <x:c r="I19" s="9" t="n">
        <x:f>ABS(D19-B19)+ABS(E19-C19)</x:f>
        <x:v>1</x:v>
      </x:c>
      <x:c r="J19" s="1" t="n">
        <x:f>IF(AND(SUM(D19:E19)&gt;=F19,SUM(D19:E19)&lt;=G19),1,0)</x:f>
        <x:v>1</x:v>
      </x:c>
    </x:row>
    <x:row r="20" ht="23" customHeight="1">
      <x:c r="A20" s="2" t="str">
        <x:v>Statistik</x:v>
      </x:c>
      <x:c r="B20" s="2" t="n">
        <x:v>1</x:v>
      </x:c>
      <x:c r="C20" s="2" t="n">
        <x:v>0</x:v>
      </x:c>
      <x:c r="D20" s="2" t="n">
        <x:v>1</x:v>
      </x:c>
      <x:c r="E20" s="2" t="n">
        <x:v>0</x:v>
      </x:c>
      <x:c r="F20" s="2" t="n">
        <x:v>0</x:v>
      </x:c>
      <x:c r="G20" s="2" t="n">
        <x:v>2</x:v>
      </x:c>
      <x:c r="H20" s="2" t="n">
        <x:f>ABS(SUM(D20:E20)-SUM(B20:C20))</x:f>
        <x:v>0</x:v>
      </x:c>
      <x:c r="I20" s="2" t="n">
        <x:f>ABS(D20-B20)+ABS(E20-C20)</x:f>
        <x:v>0</x:v>
      </x:c>
      <x:c r="J20" s="1" t="n">
        <x:f>IF(AND(SUM(D20:E20)&gt;=F20,SUM(D20:E20)&lt;=G20),1,0)</x:f>
        <x:v>1</x:v>
      </x:c>
    </x:row>
    <x:row r="21" ht="23" customHeight="1">
      <x:c r="A21" s="9" t="str">
        <x:v>Integral</x:v>
      </x:c>
      <x:c r="B21" s="9" t="n">
        <x:v>1</x:v>
      </x:c>
      <x:c r="C21" s="9" t="n">
        <x:v>0</x:v>
      </x:c>
      <x:c r="D21" s="9" t="n">
        <x:v>1</x:v>
      </x:c>
      <x:c r="E21" s="9" t="n">
        <x:v>0</x:v>
      </x:c>
      <x:c r="F21" s="9" t="n">
        <x:v>0</x:v>
      </x:c>
      <x:c r="G21" s="9" t="n">
        <x:v>2</x:v>
      </x:c>
      <x:c r="H21" s="9" t="n">
        <x:f>ABS(SUM(D21:E21)-SUM(B21:C21))</x:f>
        <x:v>0</x:v>
      </x:c>
      <x:c r="I21" s="9" t="n">
        <x:f>ABS(D21-B21)+ABS(E21-C21)</x:f>
        <x:v>0</x:v>
      </x:c>
      <x:c r="J21" s="1" t="n">
        <x:f>IF(AND(SUM(D21:E21)&gt;=F21,SUM(D21:E21)&lt;=G21),1,0)</x:f>
        <x:v>1</x:v>
      </x:c>
    </x:row>
    <x:row r="22" ht="23" customHeight="1">
      <x:c r="A22" s="2" t="str">
        <x:v>Binomial</x:v>
      </x:c>
      <x:c r="B22" s="2" t="n">
        <x:v>1</x:v>
      </x:c>
      <x:c r="C22" s="2" t="n">
        <x:v>0</x:v>
      </x:c>
      <x:c r="D22" s="2" t="n">
        <x:v>1</x:v>
      </x:c>
      <x:c r="E22" s="2" t="n">
        <x:v>0</x:v>
      </x:c>
      <x:c r="F22" s="2" t="n">
        <x:v>0</x:v>
      </x:c>
      <x:c r="G22" s="2" t="n">
        <x:v>2</x:v>
      </x:c>
      <x:c r="H22" s="2" t="n">
        <x:f>ABS(SUM(D22:E22)-SUM(B22:C22))</x:f>
        <x:v>0</x:v>
      </x:c>
      <x:c r="I22" s="2" t="n">
        <x:f>ABS(D22-B22)+ABS(E22-C22)</x:f>
        <x:v>0</x:v>
      </x:c>
      <x:c r="J22" s="1" t="n">
        <x:f>IF(AND(SUM(D22:E22)&gt;=F22,SUM(D22:E22)&lt;=G22),1,0)</x:f>
        <x:v>1</x:v>
      </x:c>
    </x:row>
    <x:row r="23" ht="23" customHeight="1">
      <x:c r="A23" s="9" t="str">
        <x:v>Erwartungswert</x:v>
      </x:c>
      <x:c r="B23" s="9" t="n">
        <x:v>0</x:v>
      </x:c>
      <x:c r="C23" s="9" t="n">
        <x:v>1</x:v>
      </x:c>
      <x:c r="D23" s="9" t="n">
        <x:v>0</x:v>
      </x:c>
      <x:c r="E23" s="9" t="n">
        <x:v>1</x:v>
      </x:c>
      <x:c r="F23" s="9" t="n">
        <x:v>0</x:v>
      </x:c>
      <x:c r="G23" s="9" t="n">
        <x:v>2</x:v>
      </x:c>
      <x:c r="H23" s="9" t="n">
        <x:f>ABS(SUM(D23:E23)-SUM(B23:C23))</x:f>
        <x:v>0</x:v>
      </x:c>
      <x:c r="I23" s="9" t="n">
        <x:f>ABS(D23-B23)+ABS(E23-C23)</x:f>
        <x:v>0</x:v>
      </x:c>
      <x:c r="J23" s="1" t="n">
        <x:f>IF(AND(SUM(D23:E23)&gt;=F23,SUM(D23:E23)&lt;=G23),1,0)</x:f>
        <x:v>1</x:v>
      </x:c>
    </x:row>
    <x:row r="24" ht="23" customHeight="1">
      <x:c r="A24" s="2" t="str">
        <x:v>Boxplot</x:v>
      </x:c>
      <x:c r="B24" s="2" t="n">
        <x:v>1</x:v>
      </x:c>
      <x:c r="C24" s="2" t="n">
        <x:v>0</x:v>
      </x:c>
      <x:c r="D24" s="2" t="n">
        <x:v>1</x:v>
      </x:c>
      <x:c r="E24" s="2" t="n">
        <x:v>0</x:v>
      </x:c>
      <x:c r="F24" s="2" t="n">
        <x:v>0</x:v>
      </x:c>
      <x:c r="G24" s="2" t="n">
        <x:v>2</x:v>
      </x:c>
      <x:c r="H24" s="2" t="n">
        <x:f>ABS(SUM(D24:E24)-SUM(B24:C24))</x:f>
        <x:v>0</x:v>
      </x:c>
      <x:c r="I24" s="2" t="n">
        <x:f>ABS(D24-B24)+ABS(E24-C24)</x:f>
        <x:v>0</x:v>
      </x:c>
      <x:c r="J24" s="1" t="n">
        <x:f>IF(AND(SUM(D24:E24)&gt;=F24,SUM(D24:E24)&lt;=G24),1,0)</x:f>
        <x:v>1</x:v>
      </x:c>
    </x:row>
    <x:row r="25" ht="25" customHeight="1">
      <x:c r="A25" s="11" t="str">
        <x:v>Summe</x:v>
      </x:c>
      <x:c r="B25" s="11" t="n">
        <x:f>SUM(B6:B24)</x:f>
        <x:v>24</x:v>
      </x:c>
      <x:c r="C25" s="11" t="n">
        <x:f>SUM(C6:C24)</x:f>
        <x:v>18</x:v>
      </x:c>
      <x:c r="D25" s="11" t="n">
        <x:f>SUM(D6:D24)</x:f>
        <x:v>24</x:v>
      </x:c>
      <x:c r="E25" s="11" t="n">
        <x:f>SUM(E6:E24)</x:f>
        <x:v>18</x:v>
      </x:c>
      <x:c r="F25" s="11"/>
      <x:c r="G25" s="11"/>
      <x:c r="H25" s="11" t="n">
        <x:f>SUM(H6:H24)</x:f>
        <x:v>6</x:v>
      </x:c>
      <x:c r="I25" s="11" t="n">
        <x:f>SUM(I6:I24)</x:f>
        <x:v>12</x:v>
      </x:c>
    </x:row>
    <x:row r="26" ht="23" customHeight="1">
      <x:c r="A26" s="2"/>
      <x:c r="B26" s="2"/>
      <x:c r="C26" s="2"/>
      <x:c r="D26" s="2"/>
      <x:c r="E26" s="2"/>
      <x:c r="F26" s="2"/>
      <x:c r="G26" s="2"/>
      <x:c r="H26" s="2"/>
      <x:c r="I26" s="2"/>
    </x:row>
    <x:row r="27" ht="23" customHeight="1">
      <x:c r="A27" s="4" t="str">
        <x:v>Quelle: BRP_Prognose_Ist_Vergleich_September_2026.xlsx, „Vergleich“ und „Grundlagen“.</x:v>
      </x:c>
      <x:c r="B27" s="2"/>
      <x:c r="C27" s="2"/>
      <x:c r="D27" s="2"/>
      <x:c r="E27" s="2"/>
      <x:c r="F27" s="2"/>
      <x:c r="G27" s="2"/>
      <x:c r="H27" s="2"/>
      <x:c r="I27" s="2"/>
    </x:row>
    <x:row r="28" ht="23" customHeight="1">
      <x:c r="A28" s="4" t="str">
        <x:v>Die Zuordnung wurde mit dem hochgeladenen Prüfungsheft vom 22. September 2026 abgeglichen.</x:v>
      </x:c>
      <x:c r="B28" s="2"/>
      <x:c r="C28" s="2"/>
      <x:c r="D28" s="2"/>
      <x:c r="E28" s="2"/>
      <x:c r="F28" s="2"/>
      <x:c r="G28" s="2"/>
      <x:c r="H28" s="2"/>
      <x:c r="I28" s="2"/>
    </x:row>
    <x:row r="29" ht="23" customHeight="1">
      <x:c r="A29" s="2"/>
      <x:c r="B29" s="2"/>
      <x:c r="C29" s="2"/>
      <x:c r="D29" s="2"/>
      <x:c r="E29" s="2"/>
      <x:c r="F29" s="2"/>
      <x:c r="G29" s="2"/>
      <x:c r="H29" s="2"/>
      <x:c r="I29" s="2"/>
    </x:row>
    <x:row r="30" ht="29" customHeight="1">
      <x:c r="A30" s="3" t="str">
        <x:v>Aufgaben und Primärkategorien</x:v>
      </x:c>
      <x:c r="B30" s="2"/>
      <x:c r="C30" s="2"/>
      <x:c r="D30" s="2"/>
      <x:c r="E30" s="2"/>
      <x:c r="F30" s="2"/>
      <x:c r="G30" s="2"/>
      <x:c r="H30" s="2"/>
      <x:c r="I30" s="2"/>
    </x:row>
    <x:row r="31" ht="23" customHeight="1">
      <x:c r="A31" s="2"/>
      <x:c r="B31" s="2"/>
      <x:c r="C31" s="2"/>
      <x:c r="D31" s="2"/>
      <x:c r="E31" s="2"/>
      <x:c r="F31" s="2"/>
      <x:c r="G31" s="2"/>
      <x:c r="H31" s="2"/>
      <x:c r="I31" s="2"/>
    </x:row>
    <x:row r="32" ht="39" customHeight="1">
      <x:c r="A32" s="8" t="str">
        <x:v>Aufgabe</x:v>
      </x:c>
      <x:c r="B32" s="8" t="str">
        <x:v>Teil</x:v>
      </x:c>
      <x:c r="C32" s="8" t="str">
        <x:v>Punkte</x:v>
      </x:c>
      <x:c r="D32" s="8" t="str">
        <x:v>PDF-Seite</x:v>
      </x:c>
      <x:c r="E32" s="8" t="str">
        <x:v>Hauptthema</x:v>
      </x:c>
      <x:c r="F32" s="8" t="str"/>
      <x:c r="G32" s="8" t="str">
        <x:v>Inhalt / Zuordnungsregel</x:v>
      </x:c>
      <x:c r="H32" s="8" t="str"/>
      <x:c r="I32" s="8" t="str"/>
    </x:row>
    <x:row r="33" ht="36" customHeight="1">
      <x:c r="A33" s="2" t="str">
        <x:v>1a1</x:v>
      </x:c>
      <x:c r="B33" s="2" t="str">
        <x:v>A</x:v>
      </x:c>
      <x:c r="C33" s="2" t="n">
        <x:v>1</x:v>
      </x:c>
      <x:c r="D33" s="2" t="n">
        <x:v>3</x:v>
      </x:c>
      <x:c r="E33" s="12" t="str">
        <x:v>Gleichungssysteme</x:v>
      </x:c>
      <x:c r="F33" s="2"/>
      <x:c r="G33" s="12" t="str">
        <x:v>Gleichungssystem aus Punkten und Scheitelbedingung; trotz Ableitung hier als Gleichungssystem gezählt.</x:v>
      </x:c>
      <x:c r="H33" s="2"/>
      <x:c r="I33" s="2"/>
    </x:row>
    <x:row r="34" ht="36" customHeight="1">
      <x:c r="A34" s="9" t="str">
        <x:v>1b1</x:v>
      </x:c>
      <x:c r="B34" s="9" t="str">
        <x:v>A</x:v>
      </x:c>
      <x:c r="C34" s="9" t="n">
        <x:v>1</x:v>
      </x:c>
      <x:c r="D34" s="9" t="n">
        <x:v>4</x:v>
      </x:c>
      <x:c r="E34" s="13" t="str">
        <x:v>Funktionen</x:v>
      </x:c>
      <x:c r="F34" s="9"/>
      <x:c r="G34" s="13" t="str">
        <x:v>Mindestgrad einer Polynomfunktion begründen.</x:v>
      </x:c>
      <x:c r="H34" s="9"/>
      <x:c r="I34" s="9"/>
    </x:row>
    <x:row r="35" ht="36" customHeight="1">
      <x:c r="A35" s="2" t="str">
        <x:v>1b2</x:v>
      </x:c>
      <x:c r="B35" s="2" t="str">
        <x:v>A</x:v>
      </x:c>
      <x:c r="C35" s="2" t="n">
        <x:v>1</x:v>
      </x:c>
      <x:c r="D35" s="2" t="n">
        <x:v>4</x:v>
      </x:c>
      <x:c r="E35" s="12" t="str">
        <x:v>Funktionen</x:v>
      </x:c>
      <x:c r="F35" s="2"/>
      <x:c r="G35" s="12" t="str">
        <x:v>Vertikale Verschiebung zwischen zwei Funktionsgraphen.</x:v>
      </x:c>
      <x:c r="H35" s="2"/>
      <x:c r="I35" s="2"/>
    </x:row>
    <x:row r="36" ht="36" customHeight="1">
      <x:c r="A36" s="9" t="str">
        <x:v>1b3</x:v>
      </x:c>
      <x:c r="B36" s="9" t="str">
        <x:v>A</x:v>
      </x:c>
      <x:c r="C36" s="9" t="n">
        <x:v>1</x:v>
      </x:c>
      <x:c r="D36" s="9" t="n">
        <x:v>4</x:v>
      </x:c>
      <x:c r="E36" s="13" t="str">
        <x:v>Integral</x:v>
      </x:c>
      <x:c r="F36" s="9"/>
      <x:c r="G36" s="13" t="str">
        <x:v>Formeln für die Fläche zwischen zwei Graphen.</x:v>
      </x:c>
      <x:c r="H36" s="9"/>
      <x:c r="I36" s="9"/>
    </x:row>
    <x:row r="37" ht="36" customHeight="1">
      <x:c r="A37" s="2" t="str">
        <x:v>2a1</x:v>
      </x:c>
      <x:c r="B37" s="2" t="str">
        <x:v>A</x:v>
      </x:c>
      <x:c r="C37" s="2" t="n">
        <x:v>1</x:v>
      </x:c>
      <x:c r="D37" s="2" t="n">
        <x:v>5</x:v>
      </x:c>
      <x:c r="E37" s="12" t="str">
        <x:v>Bewegungsvorgänge</x:v>
      </x:c>
      <x:c r="F37" s="2"/>
      <x:c r="G37" s="12" t="str">
        <x:v>Weg aus einem Geschwindigkeit-Zeit-Diagramm; hier dem Bewegungskontext zugeordnet.</x:v>
      </x:c>
      <x:c r="H37" s="2"/>
      <x:c r="I37" s="2"/>
    </x:row>
    <x:row r="38" ht="36" customHeight="1">
      <x:c r="A38" s="9" t="str">
        <x:v>2a2</x:v>
      </x:c>
      <x:c r="B38" s="9" t="str">
        <x:v>A</x:v>
      </x:c>
      <x:c r="C38" s="9" t="n">
        <x:v>1</x:v>
      </x:c>
      <x:c r="D38" s="9" t="n">
        <x:v>5</x:v>
      </x:c>
      <x:c r="E38" s="13" t="str">
        <x:v>Bewegungsvorgänge</x:v>
      </x:c>
      <x:c r="F38" s="9"/>
      <x:c r="G38" s="13" t="str">
        <x:v>Geschwindigkeit bei konstanter Beschleunigung zeichnen.</x:v>
      </x:c>
      <x:c r="H38" s="9"/>
      <x:c r="I38" s="9"/>
    </x:row>
    <x:row r="39" ht="36" customHeight="1">
      <x:c r="A39" s="2" t="str">
        <x:v>2b1</x:v>
      </x:c>
      <x:c r="B39" s="2" t="str">
        <x:v>A</x:v>
      </x:c>
      <x:c r="C39" s="2" t="n">
        <x:v>1</x:v>
      </x:c>
      <x:c r="D39" s="2" t="n">
        <x:v>6</x:v>
      </x:c>
      <x:c r="E39" s="12" t="str">
        <x:v>Normalverteilung</x:v>
      </x:c>
      <x:c r="F39" s="2"/>
      <x:c r="G39" s="12" t="str">
        <x:v>Werte in der Verteilungsfunktion ergänzen.</x:v>
      </x:c>
      <x:c r="H39" s="2"/>
      <x:c r="I39" s="2"/>
    </x:row>
    <x:row r="40" ht="36" customHeight="1">
      <x:c r="A40" s="9" t="str">
        <x:v>2b2</x:v>
      </x:c>
      <x:c r="B40" s="9" t="str">
        <x:v>A</x:v>
      </x:c>
      <x:c r="C40" s="9" t="n">
        <x:v>1</x:v>
      </x:c>
      <x:c r="D40" s="9" t="n">
        <x:v>6</x:v>
      </x:c>
      <x:c r="E40" s="13" t="str">
        <x:v>Normalverteilung</x:v>
      </x:c>
      <x:c r="F40" s="9"/>
      <x:c r="G40" s="13" t="str">
        <x:v>Wahrscheinlichkeit bei gegebener Normalverteilung.</x:v>
      </x:c>
      <x:c r="H40" s="9"/>
      <x:c r="I40" s="9"/>
    </x:row>
    <x:row r="41" ht="36" customHeight="1">
      <x:c r="A41" s="2" t="str">
        <x:v>3a1</x:v>
      </x:c>
      <x:c r="B41" s="2" t="str">
        <x:v>A</x:v>
      </x:c>
      <x:c r="C41" s="2" t="n">
        <x:v>1</x:v>
      </x:c>
      <x:c r="D41" s="2" t="n">
        <x:v>7</x:v>
      </x:c>
      <x:c r="E41" s="12" t="str">
        <x:v>Allgemeine Mathematik</x:v>
      </x:c>
      <x:c r="F41" s="2"/>
      <x:c r="G41" s="12" t="str">
        <x:v>Zehnerpotenz / wissenschaftliche Schreibweise.</x:v>
      </x:c>
      <x:c r="H41" s="2"/>
      <x:c r="I41" s="2"/>
    </x:row>
    <x:row r="42" ht="36" customHeight="1">
      <x:c r="A42" s="9" t="str">
        <x:v>3a2</x:v>
      </x:c>
      <x:c r="B42" s="9" t="str">
        <x:v>A</x:v>
      </x:c>
      <x:c r="C42" s="9" t="n">
        <x:v>1</x:v>
      </x:c>
      <x:c r="D42" s="9" t="n">
        <x:v>7</x:v>
      </x:c>
      <x:c r="E42" s="13" t="str">
        <x:v>Prozent/Promille</x:v>
      </x:c>
      <x:c r="F42" s="9"/>
      <x:c r="G42" s="13" t="str">
        <x:v>Prozentuale Zunahme berechnen.</x:v>
      </x:c>
      <x:c r="H42" s="9"/>
      <x:c r="I42" s="9"/>
    </x:row>
    <x:row r="43" ht="36" customHeight="1">
      <x:c r="A43" s="2" t="str">
        <x:v>3b1</x:v>
      </x:c>
      <x:c r="B43" s="2" t="str">
        <x:v>A</x:v>
      </x:c>
      <x:c r="C43" s="2" t="n">
        <x:v>1</x:v>
      </x:c>
      <x:c r="D43" s="2" t="n">
        <x:v>8</x:v>
      </x:c>
      <x:c r="E43" s="12" t="str">
        <x:v>Exponentialfunktionen</x:v>
      </x:c>
      <x:c r="F43" s="2"/>
      <x:c r="G43" s="12" t="str">
        <x:v>Eigenschaften einer Exponentialfunktion; Aussagen enthalten auch Ableitungen und Krümmung.</x:v>
      </x:c>
      <x:c r="H43" s="2"/>
      <x:c r="I43" s="2"/>
    </x:row>
    <x:row r="44" ht="36" customHeight="1">
      <x:c r="A44" s="9" t="str">
        <x:v>3b2</x:v>
      </x:c>
      <x:c r="B44" s="9" t="str">
        <x:v>A</x:v>
      </x:c>
      <x:c r="C44" s="9" t="n">
        <x:v>1</x:v>
      </x:c>
      <x:c r="D44" s="9" t="n">
        <x:v>8</x:v>
      </x:c>
      <x:c r="E44" s="13" t="str">
        <x:v>Exponentialfunktionen</x:v>
      </x:c>
      <x:c r="F44" s="9"/>
      <x:c r="G44" s="13" t="str">
        <x:v>Wachstumsfaktoren und Graphen vergleichen; enthält auch eine Aussage zu Ableitungen.</x:v>
      </x:c>
      <x:c r="H44" s="9"/>
      <x:c r="I44" s="9"/>
    </x:row>
    <x:row r="45" ht="36" customHeight="1">
      <x:c r="A45" s="2" t="str">
        <x:v>4a1</x:v>
      </x:c>
      <x:c r="B45" s="2" t="str">
        <x:v>A</x:v>
      </x:c>
      <x:c r="C45" s="2" t="n">
        <x:v>1</x:v>
      </x:c>
      <x:c r="D45" s="2" t="n">
        <x:v>9</x:v>
      </x:c>
      <x:c r="E45" s="12" t="str">
        <x:v>Allgemeine Mathematik</x:v>
      </x:c>
      <x:c r="F45" s="2"/>
      <x:c r="G45" s="12" t="str">
        <x:v>Einfache Wahrscheinlichkeit als Anteil; keine eigene Kategorie dafür in der Prognose.</x:v>
      </x:c>
      <x:c r="H45" s="2"/>
      <x:c r="I45" s="2"/>
    </x:row>
    <x:row r="46" ht="36" customHeight="1">
      <x:c r="A46" s="9" t="str">
        <x:v>4b1</x:v>
      </x:c>
      <x:c r="B46" s="9" t="str">
        <x:v>A</x:v>
      </x:c>
      <x:c r="C46" s="9" t="n">
        <x:v>1</x:v>
      </x:c>
      <x:c r="D46" s="9" t="n">
        <x:v>9</x:v>
      </x:c>
      <x:c r="E46" s="13" t="str">
        <x:v>Binomial</x:v>
      </x:c>
      <x:c r="F46" s="9"/>
      <x:c r="G46" s="13" t="str">
        <x:v>Mindestens ein Treffer in 15 unabhängigen Versuchen; Gegenwahrscheinlichkeit.</x:v>
      </x:c>
      <x:c r="H46" s="9"/>
      <x:c r="I46" s="9"/>
    </x:row>
    <x:row r="47" ht="36" customHeight="1">
      <x:c r="A47" s="2" t="str">
        <x:v>4c1</x:v>
      </x:c>
      <x:c r="B47" s="2" t="str">
        <x:v>A</x:v>
      </x:c>
      <x:c r="C47" s="2" t="n">
        <x:v>1</x:v>
      </x:c>
      <x:c r="D47" s="2" t="n">
        <x:v>10</x:v>
      </x:c>
      <x:c r="E47" s="12" t="str">
        <x:v>Funktionen</x:v>
      </x:c>
      <x:c r="F47" s="2"/>
      <x:c r="G47" s="12" t="str">
        <x:v>Absolute/relative Änderung und mittlere Änderungsrate; als Funktionsinterpretation gezählt.</x:v>
      </x:c>
      <x:c r="H47" s="2"/>
      <x:c r="I47" s="2"/>
    </x:row>
    <x:row r="48" ht="36" customHeight="1">
      <x:c r="A48" s="9" t="str">
        <x:v>4c2</x:v>
      </x:c>
      <x:c r="B48" s="9" t="str">
        <x:v>A</x:v>
      </x:c>
      <x:c r="C48" s="9" t="n">
        <x:v>1</x:v>
      </x:c>
      <x:c r="D48" s="9" t="n">
        <x:v>10</x:v>
      </x:c>
      <x:c r="E48" s="13" t="str">
        <x:v>Ableitung</x:v>
      </x:c>
      <x:c r="F48" s="9"/>
      <x:c r="G48" s="13" t="str">
        <x:v>Momentane Änderungsrate aus dem Graphen.</x:v>
      </x:c>
      <x:c r="H48" s="9"/>
      <x:c r="I48" s="9"/>
    </x:row>
    <x:row r="49" ht="36" customHeight="1">
      <x:c r="A49" s="2" t="str">
        <x:v>4c3</x:v>
      </x:c>
      <x:c r="B49" s="2" t="str">
        <x:v>A</x:v>
      </x:c>
      <x:c r="C49" s="2" t="n">
        <x:v>1</x:v>
      </x:c>
      <x:c r="D49" s="2" t="n">
        <x:v>10</x:v>
      </x:c>
      <x:c r="E49" s="12" t="str">
        <x:v>Funktionen</x:v>
      </x:c>
      <x:c r="F49" s="2"/>
      <x:c r="G49" s="12" t="str">
        <x:v>Lineare Funktionsgleichung aus zwei Punkten.</x:v>
      </x:c>
      <x:c r="H49" s="2"/>
      <x:c r="I49" s="2"/>
    </x:row>
    <x:row r="50" ht="36" customHeight="1">
      <x:c r="A50" s="9" t="str">
        <x:v>5a1</x:v>
      </x:c>
      <x:c r="B50" s="9" t="str">
        <x:v>A</x:v>
      </x:c>
      <x:c r="C50" s="9" t="n">
        <x:v>1</x:v>
      </x:c>
      <x:c r="D50" s="9" t="n">
        <x:v>11</x:v>
      </x:c>
      <x:c r="E50" s="13" t="str">
        <x:v>Funktionen</x:v>
      </x:c>
      <x:c r="F50" s="9"/>
      <x:c r="G50" s="13" t="str">
        <x:v>Funktionswert f(0) bestimmt den Durchmesser: d = 2 · f(0).</x:v>
      </x:c>
      <x:c r="H50" s="9"/>
      <x:c r="I50" s="9"/>
    </x:row>
    <x:row r="51" ht="36" customHeight="1">
      <x:c r="A51" s="2" t="str">
        <x:v>5a2</x:v>
      </x:c>
      <x:c r="B51" s="2" t="str">
        <x:v>A</x:v>
      </x:c>
      <x:c r="C51" s="2" t="n">
        <x:v>1</x:v>
      </x:c>
      <x:c r="D51" s="2" t="n">
        <x:v>11</x:v>
      </x:c>
      <x:c r="E51" s="12" t="str">
        <x:v>Ableitung</x:v>
      </x:c>
      <x:c r="F51" s="2"/>
      <x:c r="G51" s="12" t="str">
        <x:v>Funktionswerte, Steigungen und Krümmung vergleichen; Schwerpunkt Ableitungen.</x:v>
      </x:c>
      <x:c r="H51" s="2"/>
      <x:c r="I51" s="2"/>
    </x:row>
    <x:row r="52" ht="36" customHeight="1">
      <x:c r="A52" s="9" t="str">
        <x:v>5b1</x:v>
      </x:c>
      <x:c r="B52" s="9" t="str">
        <x:v>A</x:v>
      </x:c>
      <x:c r="C52" s="9" t="n">
        <x:v>1</x:v>
      </x:c>
      <x:c r="D52" s="9" t="n">
        <x:v>12</x:v>
      </x:c>
      <x:c r="E52" s="13" t="str">
        <x:v>Gleichungssysteme</x:v>
      </x:c>
      <x:c r="F52" s="9"/>
      <x:c r="G52" s="13" t="str">
        <x:v>Gleichungssystem aus einem Spielstand aufstellen.</x:v>
      </x:c>
      <x:c r="H52" s="9"/>
      <x:c r="I52" s="9"/>
    </x:row>
    <x:row r="53" ht="36" customHeight="1">
      <x:c r="A53" s="2" t="str">
        <x:v>6a1</x:v>
      </x:c>
      <x:c r="B53" s="2" t="str">
        <x:v>A</x:v>
      </x:c>
      <x:c r="C53" s="2" t="n">
        <x:v>1</x:v>
      </x:c>
      <x:c r="D53" s="2" t="n">
        <x:v>13</x:v>
      </x:c>
      <x:c r="E53" s="12" t="str">
        <x:v>Trigonometrie</x:v>
      </x:c>
      <x:c r="F53" s="2"/>
      <x:c r="G53" s="12" t="str">
        <x:v>Neigungswinkel eines Turms berechnen.</x:v>
      </x:c>
      <x:c r="H53" s="2"/>
      <x:c r="I53" s="2"/>
    </x:row>
    <x:row r="54" ht="36" customHeight="1">
      <x:c r="A54" s="9" t="str">
        <x:v>6a2</x:v>
      </x:c>
      <x:c r="B54" s="9" t="str">
        <x:v>A</x:v>
      </x:c>
      <x:c r="C54" s="9" t="n">
        <x:v>1</x:v>
      </x:c>
      <x:c r="D54" s="9" t="n">
        <x:v>13</x:v>
      </x:c>
      <x:c r="E54" s="13" t="str">
        <x:v>Trigonometrie</x:v>
      </x:c>
      <x:c r="F54" s="9"/>
      <x:c r="G54" s="13" t="str">
        <x:v>Länge aus Neigung und Turmlängen bestimmen.</x:v>
      </x:c>
      <x:c r="H54" s="9"/>
      <x:c r="I54" s="9"/>
    </x:row>
    <x:row r="55" ht="36" customHeight="1">
      <x:c r="A55" s="2" t="str">
        <x:v>6b1</x:v>
      </x:c>
      <x:c r="B55" s="2" t="str">
        <x:v>A</x:v>
      </x:c>
      <x:c r="C55" s="2" t="n">
        <x:v>1</x:v>
      </x:c>
      <x:c r="D55" s="2" t="n">
        <x:v>14</x:v>
      </x:c>
      <x:c r="E55" s="12" t="str">
        <x:v>Statistik</x:v>
      </x:c>
      <x:c r="F55" s="2"/>
      <x:c r="G55" s="12" t="str">
        <x:v>Summe und arithmetisches Mittel zuordnen.</x:v>
      </x:c>
      <x:c r="H55" s="2"/>
      <x:c r="I55" s="2"/>
    </x:row>
    <x:row r="56" ht="36" customHeight="1">
      <x:c r="A56" s="9" t="str">
        <x:v>6b2</x:v>
      </x:c>
      <x:c r="B56" s="9" t="str">
        <x:v>A</x:v>
      </x:c>
      <x:c r="C56" s="9" t="n">
        <x:v>1</x:v>
      </x:c>
      <x:c r="D56" s="9" t="n">
        <x:v>14</x:v>
      </x:c>
      <x:c r="E56" s="13" t="str">
        <x:v>Boxplot</x:v>
      </x:c>
      <x:c r="F56" s="9"/>
      <x:c r="G56" s="13" t="str">
        <x:v>Boxplot aus Maximum und Spannweite ergänzen.</x:v>
      </x:c>
      <x:c r="H56" s="9"/>
      <x:c r="I56" s="9"/>
    </x:row>
    <x:row r="57" ht="36" customHeight="1">
      <x:c r="A57" s="2" t="str">
        <x:v>7a1</x:v>
      </x:c>
      <x:c r="B57" s="2" t="str">
        <x:v>B</x:v>
      </x:c>
      <x:c r="C57" s="2" t="n">
        <x:v>1</x:v>
      </x:c>
      <x:c r="D57" s="2" t="n">
        <x:v>15</x:v>
      </x:c>
      <x:c r="E57" s="12" t="str">
        <x:v>Vektoren</x:v>
      </x:c>
      <x:c r="F57" s="2"/>
      <x:c r="G57" s="12" t="str">
        <x:v>Startpunkt aus Endpunkt und Verschiebungsvektor.</x:v>
      </x:c>
      <x:c r="H57" s="2"/>
      <x:c r="I57" s="2"/>
    </x:row>
    <x:row r="58" ht="36" customHeight="1">
      <x:c r="A58" s="9" t="str">
        <x:v>7a2</x:v>
      </x:c>
      <x:c r="B58" s="9" t="str">
        <x:v>B</x:v>
      </x:c>
      <x:c r="C58" s="9" t="n">
        <x:v>1</x:v>
      </x:c>
      <x:c r="D58" s="9" t="n">
        <x:v>15</x:v>
      </x:c>
      <x:c r="E58" s="13" t="str">
        <x:v>Vektoren</x:v>
      </x:c>
      <x:c r="F58" s="9"/>
      <x:c r="G58" s="13" t="str">
        <x:v>Länge eines Vektors.</x:v>
      </x:c>
      <x:c r="H58" s="9"/>
      <x:c r="I58" s="9"/>
    </x:row>
    <x:row r="59" ht="36" customHeight="1">
      <x:c r="A59" s="2" t="str">
        <x:v>7a3</x:v>
      </x:c>
      <x:c r="B59" s="2" t="str">
        <x:v>B</x:v>
      </x:c>
      <x:c r="C59" s="2" t="n">
        <x:v>1</x:v>
      </x:c>
      <x:c r="D59" s="2" t="n">
        <x:v>16</x:v>
      </x:c>
      <x:c r="E59" s="12" t="str">
        <x:v>Vektoren</x:v>
      </x:c>
      <x:c r="F59" s="2"/>
      <x:c r="G59" s="12" t="str">
        <x:v>Winkel zwischen zwei Vektoren; dem Vektorthema zugeordnet.</x:v>
      </x:c>
      <x:c r="H59" s="2"/>
      <x:c r="I59" s="2"/>
    </x:row>
    <x:row r="60" ht="36" customHeight="1">
      <x:c r="A60" s="9" t="str">
        <x:v>7b1</x:v>
      </x:c>
      <x:c r="B60" s="9" t="str">
        <x:v>B</x:v>
      </x:c>
      <x:c r="C60" s="9" t="n">
        <x:v>1</x:v>
      </x:c>
      <x:c r="D60" s="9" t="n">
        <x:v>16</x:v>
      </x:c>
      <x:c r="E60" s="13" t="str">
        <x:v>Vektoren</x:v>
      </x:c>
      <x:c r="F60" s="9"/>
      <x:c r="G60" s="13" t="str">
        <x:v>Koordinaten eines gespiegelten Richtungsvektors.</x:v>
      </x:c>
      <x:c r="H60" s="9"/>
      <x:c r="I60" s="9"/>
    </x:row>
    <x:row r="61" ht="36" customHeight="1">
      <x:c r="A61" s="2" t="str">
        <x:v>8a1</x:v>
      </x:c>
      <x:c r="B61" s="2" t="str">
        <x:v>B</x:v>
      </x:c>
      <x:c r="C61" s="2" t="n">
        <x:v>1</x:v>
      </x:c>
      <x:c r="D61" s="2" t="n">
        <x:v>17</x:v>
      </x:c>
      <x:c r="E61" s="12" t="str">
        <x:v>Baumdiagramm</x:v>
      </x:c>
      <x:c r="F61" s="2"/>
      <x:c r="G61" s="12" t="str">
        <x:v>Wahrscheinlichkeiten im Baumdiagramm ergänzen.</x:v>
      </x:c>
      <x:c r="H61" s="2"/>
      <x:c r="I61" s="2"/>
    </x:row>
    <x:row r="62" ht="36" customHeight="1">
      <x:c r="A62" s="9" t="str">
        <x:v>8a2</x:v>
      </x:c>
      <x:c r="B62" s="9" t="str">
        <x:v>B</x:v>
      </x:c>
      <x:c r="C62" s="9" t="n">
        <x:v>1</x:v>
      </x:c>
      <x:c r="D62" s="9" t="n">
        <x:v>17</x:v>
      </x:c>
      <x:c r="E62" s="13" t="str">
        <x:v>Baumdiagramm</x:v>
      </x:c>
      <x:c r="F62" s="9"/>
      <x:c r="G62" s="13" t="str">
        <x:v>Wahrscheinlichkeiten aus den Pfaden berechnen.</x:v>
      </x:c>
      <x:c r="H62" s="9"/>
      <x:c r="I62" s="9"/>
    </x:row>
    <x:row r="63" ht="36" customHeight="1">
      <x:c r="A63" s="2" t="str">
        <x:v>8a3</x:v>
      </x:c>
      <x:c r="B63" s="2" t="str">
        <x:v>B</x:v>
      </x:c>
      <x:c r="C63" s="2" t="n">
        <x:v>1</x:v>
      </x:c>
      <x:c r="D63" s="2" t="n">
        <x:v>17</x:v>
      </x:c>
      <x:c r="E63" s="12" t="str">
        <x:v>Erwartungswert</x:v>
      </x:c>
      <x:c r="F63" s="2"/>
      <x:c r="G63" s="12" t="str">
        <x:v>Erwartungswert einer diskreten Zufallsvariablen.</x:v>
      </x:c>
      <x:c r="H63" s="2"/>
      <x:c r="I63" s="2"/>
    </x:row>
    <x:row r="64" ht="36" customHeight="1">
      <x:c r="A64" s="9" t="str">
        <x:v>8b1</x:v>
      </x:c>
      <x:c r="B64" s="9" t="str">
        <x:v>B</x:v>
      </x:c>
      <x:c r="C64" s="9" t="n">
        <x:v>1</x:v>
      </x:c>
      <x:c r="D64" s="9" t="n">
        <x:v>18</x:v>
      </x:c>
      <x:c r="E64" s="13" t="str">
        <x:v>Venn-Diagramme</x:v>
      </x:c>
      <x:c r="F64" s="9"/>
      <x:c r="G64" s="13" t="str">
        <x:v>Anzahlen im Venn-Diagramm ergänzen.</x:v>
      </x:c>
      <x:c r="H64" s="9"/>
      <x:c r="I64" s="9"/>
    </x:row>
    <x:row r="65" ht="36" customHeight="1">
      <x:c r="A65" s="2" t="str">
        <x:v>8b2</x:v>
      </x:c>
      <x:c r="B65" s="2" t="str">
        <x:v>B</x:v>
      </x:c>
      <x:c r="C65" s="2" t="n">
        <x:v>1</x:v>
      </x:c>
      <x:c r="D65" s="2" t="n">
        <x:v>18</x:v>
      </x:c>
      <x:c r="E65" s="12" t="str">
        <x:v>Venn-Diagramme</x:v>
      </x:c>
      <x:c r="F65" s="2"/>
      <x:c r="G65" s="12" t="str">
        <x:v>Markierte Menge im Sachzusammenhang interpretieren.</x:v>
      </x:c>
      <x:c r="H65" s="2"/>
      <x:c r="I65" s="2"/>
    </x:row>
    <x:row r="66" ht="36" customHeight="1">
      <x:c r="A66" s="9" t="str">
        <x:v>8b3</x:v>
      </x:c>
      <x:c r="B66" s="9" t="str">
        <x:v>B</x:v>
      </x:c>
      <x:c r="C66" s="9" t="n">
        <x:v>1</x:v>
      </x:c>
      <x:c r="D66" s="9" t="n">
        <x:v>18</x:v>
      </x:c>
      <x:c r="E66" s="13" t="str">
        <x:v>Venn-Diagramme</x:v>
      </x:c>
      <x:c r="F66" s="9"/>
      <x:c r="G66" s="13" t="str">
        <x:v>Personen passenden Mengenausdrücken zuordnen.</x:v>
      </x:c>
      <x:c r="H66" s="9"/>
      <x:c r="I66" s="9"/>
    </x:row>
    <x:row r="67" ht="36" customHeight="1">
      <x:c r="A67" s="2" t="str">
        <x:v>8c1</x:v>
      </x:c>
      <x:c r="B67" s="2" t="str">
        <x:v>B</x:v>
      </x:c>
      <x:c r="C67" s="2" t="n">
        <x:v>1</x:v>
      </x:c>
      <x:c r="D67" s="2" t="n">
        <x:v>19</x:v>
      </x:c>
      <x:c r="E67" s="12" t="str">
        <x:v>Regression</x:v>
      </x:c>
      <x:c r="F67" s="2"/>
      <x:c r="G67" s="12" t="str">
        <x:v>Exponentielle Regression; hier als Regression gezählt.</x:v>
      </x:c>
      <x:c r="H67" s="2"/>
      <x:c r="I67" s="2"/>
    </x:row>
    <x:row r="68" ht="36" customHeight="1">
      <x:c r="A68" s="9" t="str">
        <x:v>8d1</x:v>
      </x:c>
      <x:c r="B68" s="9" t="str">
        <x:v>B</x:v>
      </x:c>
      <x:c r="C68" s="9" t="n">
        <x:v>1</x:v>
      </x:c>
      <x:c r="D68" s="9" t="n">
        <x:v>19</x:v>
      </x:c>
      <x:c r="E68" s="13" t="str">
        <x:v>Regression</x:v>
      </x:c>
      <x:c r="F68" s="9"/>
      <x:c r="G68" s="13" t="str">
        <x:v>Korrelationskoeffizient sowie Vorzeichen und Einheit der Regressionssteigung.</x:v>
      </x:c>
      <x:c r="H68" s="9"/>
      <x:c r="I68" s="9"/>
    </x:row>
    <x:row r="69" ht="36" customHeight="1">
      <x:c r="A69" s="2" t="str">
        <x:v>9a1</x:v>
      </x:c>
      <x:c r="B69" s="2" t="str">
        <x:v>B</x:v>
      </x:c>
      <x:c r="C69" s="2" t="n">
        <x:v>1</x:v>
      </x:c>
      <x:c r="D69" s="2" t="n">
        <x:v>20</x:v>
      </x:c>
      <x:c r="E69" s="12" t="str">
        <x:v>Allgemeine Mathematik</x:v>
      </x:c>
      <x:c r="F69" s="2"/>
      <x:c r="G69" s="12" t="str">
        <x:v>Einnahmen und Währungsumrechnung in Millionen Euro.</x:v>
      </x:c>
      <x:c r="H69" s="2"/>
      <x:c r="I69" s="2"/>
    </x:row>
    <x:row r="70" ht="36" customHeight="1">
      <x:c r="A70" s="9" t="str">
        <x:v>9b1</x:v>
      </x:c>
      <x:c r="B70" s="9" t="str">
        <x:v>B</x:v>
      </x:c>
      <x:c r="C70" s="9" t="n">
        <x:v>1</x:v>
      </x:c>
      <x:c r="D70" s="9" t="n">
        <x:v>21</x:v>
      </x:c>
      <x:c r="E70" s="13" t="str">
        <x:v>Folgen und Reihen</x:v>
      </x:c>
      <x:c r="F70" s="9"/>
      <x:c r="G70" s="13" t="str">
        <x:v>Rekursives Bildungsgesetz einer geometrischen Folge.</x:v>
      </x:c>
      <x:c r="H70" s="9"/>
      <x:c r="I70" s="9"/>
    </x:row>
    <x:row r="71" ht="36" customHeight="1">
      <x:c r="A71" s="2" t="str">
        <x:v>9b2</x:v>
      </x:c>
      <x:c r="B71" s="2" t="str">
        <x:v>B</x:v>
      </x:c>
      <x:c r="C71" s="2" t="n">
        <x:v>1</x:v>
      </x:c>
      <x:c r="D71" s="2" t="n">
        <x:v>21</x:v>
      </x:c>
      <x:c r="E71" s="12" t="str">
        <x:v>Folgen und Reihen</x:v>
      </x:c>
      <x:c r="F71" s="2"/>
      <x:c r="G71" s="12" t="str">
        <x:v>Zehntes Glied einer geometrischen Folge.</x:v>
      </x:c>
      <x:c r="H71" s="2"/>
      <x:c r="I71" s="2"/>
    </x:row>
    <x:row r="72" ht="36" customHeight="1">
      <x:c r="A72" s="9" t="str">
        <x:v>9b3</x:v>
      </x:c>
      <x:c r="B72" s="9" t="str">
        <x:v>B</x:v>
      </x:c>
      <x:c r="C72" s="9" t="n">
        <x:v>1</x:v>
      </x:c>
      <x:c r="D72" s="9" t="n">
        <x:v>21</x:v>
      </x:c>
      <x:c r="E72" s="13" t="str">
        <x:v>Folgen und Reihen</x:v>
      </x:c>
      <x:c r="F72" s="9"/>
      <x:c r="G72" s="13" t="str">
        <x:v>Anfangsglied und Quotient bei umgekehrter Folge.</x:v>
      </x:c>
      <x:c r="H72" s="9"/>
      <x:c r="I72" s="9"/>
    </x:row>
    <x:row r="73" ht="36" customHeight="1">
      <x:c r="A73" s="2" t="str">
        <x:v>9c1</x:v>
      </x:c>
      <x:c r="B73" s="2" t="str">
        <x:v>B</x:v>
      </x:c>
      <x:c r="C73" s="2" t="n">
        <x:v>1</x:v>
      </x:c>
      <x:c r="D73" s="2" t="n">
        <x:v>22</x:v>
      </x:c>
      <x:c r="E73" s="12" t="str">
        <x:v>Trigonometrie</x:v>
      </x:c>
      <x:c r="F73" s="2"/>
      <x:c r="G73" s="12" t="str">
        <x:v>Winkel aus der seitlichen Projektion berechnen.</x:v>
      </x:c>
      <x:c r="H73" s="2"/>
      <x:c r="I73" s="2"/>
    </x:row>
    <x:row r="74" ht="36" customHeight="1">
      <x:c r="A74" s="9" t="str">
        <x:v>9c2</x:v>
      </x:c>
      <x:c r="B74" s="9" t="str">
        <x:v>B</x:v>
      </x:c>
      <x:c r="C74" s="9" t="n">
        <x:v>1</x:v>
      </x:c>
      <x:c r="D74" s="9" t="n">
        <x:v>22</x:v>
      </x:c>
      <x:c r="E74" s="13" t="str">
        <x:v>Trigonometrie</x:v>
      </x:c>
      <x:c r="F74" s="9"/>
      <x:c r="G74" s="13" t="str">
        <x:v>Mit dem Kosinussatz berechnete Länge kennzeichnen.</x:v>
      </x:c>
      <x:c r="H74" s="9"/>
      <x:c r="I74" s="9"/>
    </x:row>
    <x:row r="75" ht="25" customHeight="1">
      <x:c r="A75" s="11" t="str">
        <x:v>Summe</x:v>
      </x:c>
      <x:c r="B75" s="11"/>
      <x:c r="C75" s="11" t="n">
        <x:f>SUM(C33:C74)</x:f>
        <x:v>42</x:v>
      </x:c>
      <x:c r="D75" s="11"/>
      <x:c r="E75" s="11"/>
      <x:c r="F75" s="11"/>
      <x:c r="G75" s="11"/>
      <x:c r="H75" s="11"/>
      <x:c r="I75" s="11"/>
    </x:row>
    <x:row r="76" ht="23" customHeight="1">
      <x:c r="A76" s="2"/>
      <x:c r="B76" s="2"/>
      <x:c r="C76" s="2"/>
      <x:c r="D76" s="2"/>
      <x:c r="E76" s="2"/>
      <x:c r="F76" s="2"/>
      <x:c r="G76" s="2"/>
      <x:c r="H76" s="2"/>
      <x:c r="I76" s="2"/>
    </x:row>
    <x:row r="77" ht="23" customHeight="1">
      <x:c r="A77" s="4" t="str">
        <x:v>Prüfungsquelle: KL26_PT2_BBB_AMT_AB_P0_AU (1).pdf, Seiten 3–22.</x:v>
      </x:c>
      <x:c r="B77" s="2"/>
      <x:c r="C77" s="2"/>
      <x:c r="D77" s="2"/>
      <x:c r="E77" s="2"/>
      <x:c r="F77" s="2"/>
      <x:c r="G77" s="2"/>
      <x:c r="H77" s="2"/>
      <x:c r="I77" s="2"/>
    </x:row>
    <x:row r="78" ht="23" customHeight="1">
      <x:c r="A78" s="2"/>
      <x:c r="B78" s="2"/>
      <x:c r="C78" s="2"/>
      <x:c r="D78" s="2"/>
      <x:c r="E78" s="2"/>
      <x:c r="F78" s="2"/>
      <x:c r="G78" s="2"/>
      <x:c r="H78" s="2"/>
      <x:c r="I78" s="2"/>
    </x:row>
    <x:row r="79" ht="23" customHeight="1">
      <x:c r="A79" s="2"/>
      <x:c r="B79" s="2"/>
      <x:c r="C79" s="2"/>
      <x:c r="D79" s="2"/>
      <x:c r="E79" s="2"/>
      <x:c r="F79" s="2"/>
      <x:c r="G79" s="2"/>
      <x:c r="H79" s="2"/>
      <x:c r="I79" s="2"/>
    </x:row>
  </x:sheetData>
  <x:pageMargins left="0.7" right="0.7" top="0.75" bottom="0.75" header="0.3" footer="0.3"/>
</x:worksheet>
</file>