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定投統計表" sheetId="1" r:id="rId4"/>
  </sheets>
  <definedNames/>
  <calcPr/>
</workbook>
</file>

<file path=xl/sharedStrings.xml><?xml version="1.0" encoding="utf-8"?>
<sst xmlns="http://schemas.openxmlformats.org/spreadsheetml/2006/main" count="33" uniqueCount="16">
  <si>
    <t xml:space="preserve"> 每週50在幣圈 - 定投統計表</t>
  </si>
  <si>
    <t>Pair</t>
  </si>
  <si>
    <t>BTC/USDT</t>
  </si>
  <si>
    <t>ETH/USDT</t>
  </si>
  <si>
    <t>EOS/USDT</t>
  </si>
  <si>
    <t>BNB / USDT</t>
  </si>
  <si>
    <t>OKB / USDT</t>
  </si>
  <si>
    <t>HT / USDT</t>
  </si>
  <si>
    <t>合計</t>
  </si>
  <si>
    <t>百分率</t>
  </si>
  <si>
    <t>価格、金額、合計金額</t>
  </si>
  <si>
    <t>合計収益率</t>
  </si>
  <si>
    <t>Date</t>
  </si>
  <si>
    <t>価格</t>
  </si>
  <si>
    <t>数量</t>
  </si>
  <si>
    <t>当期収益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</si>
</sst>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00"/>
    <numFmt numFmtId="165" formatCode="#,##0.00%_);[Red]\(#,##0.00%\)"/>
    <numFmt numFmtId="166" formatCode="0.00%_);[Red]\(0.00%\)"/>
    <numFmt numFmtId="167" formatCode="yyyy-mm-dd"/>
  </numFmts>
  <fonts count="4">
    <font>
      <sz val="10.0"/>
      <color rgb="FF000000"/>
      <name val="Helvetica Neue"/>
    </font>
    <font>
      <sz val="12.0"/>
      <color rgb="FF000000"/>
      <name val="Helvetica Neue"/>
    </font>
    <font>
      <b/>
      <sz val="10.0"/>
      <color rgb="FF000000"/>
      <name val="Helvetica Neue"/>
    </font>
    <font/>
  </fonts>
  <fills count="5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FEFEFE"/>
        <bgColor rgb="FFFEFEFE"/>
      </patternFill>
    </fill>
    <fill>
      <patternFill patternType="solid">
        <fgColor rgb="FFDBDBDB"/>
        <bgColor rgb="FFDBDBDB"/>
      </patternFill>
    </fill>
  </fills>
  <borders count="48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A5A5A5"/>
      </bottom>
    </border>
    <border>
      <right style="thin">
        <color rgb="FF000000"/>
      </right>
      <top style="thin">
        <color rgb="FF000000"/>
      </top>
      <bottom style="thin">
        <color rgb="FFA5A5A5"/>
      </bottom>
    </border>
    <border>
      <left style="thin">
        <color rgb="FF000000"/>
      </left>
      <top style="thin">
        <color rgb="FF000000"/>
      </top>
      <bottom style="thin">
        <color rgb="FFA5A5A5"/>
      </bottom>
    </border>
    <border>
      <top style="thin">
        <color rgb="FF000000"/>
      </top>
      <bottom style="thin">
        <color rgb="FFA5A5A5"/>
      </bottom>
    </border>
    <border>
      <left style="thin">
        <color rgb="FF000000"/>
      </left>
      <top style="thin">
        <color rgb="FF000000"/>
      </top>
      <bottom style="thin">
        <color rgb="FFBFBFBF"/>
      </bottom>
    </border>
    <border>
      <top style="thin">
        <color rgb="FF000000"/>
      </top>
      <bottom style="thin">
        <color rgb="FFBFBFBF"/>
      </bottom>
    </border>
    <border>
      <right style="thin">
        <color rgb="FF000000"/>
      </right>
      <top style="thin">
        <color rgb="FF000000"/>
      </top>
      <bottom style="thin">
        <color rgb="FFBFBFBF"/>
      </bottom>
    </border>
    <border>
      <left style="thin">
        <color rgb="FF000000"/>
      </left>
      <bottom style="thin">
        <color rgb="FFA5A5A5"/>
      </bottom>
    </border>
    <border>
      <right style="medium">
        <color rgb="FF000000"/>
      </right>
      <bottom style="thin">
        <color rgb="FFA5A5A5"/>
      </bottom>
    </border>
    <border>
      <left style="medium">
        <color rgb="FF000000"/>
      </left>
      <top style="thin">
        <color rgb="FFA5A5A5"/>
      </top>
      <bottom style="thin">
        <color rgb="FFA5A5A5"/>
      </bottom>
    </border>
    <border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BFBFB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BFBFBF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BFBFBF"/>
      </top>
      <bottom style="thin">
        <color rgb="FFA5A5A5"/>
      </bottom>
    </border>
    <border>
      <left style="thin">
        <color rgb="FF000000"/>
      </left>
      <top style="thin">
        <color rgb="FFA5A5A5"/>
      </top>
      <bottom style="thin">
        <color rgb="FFA5A5A5"/>
      </bottom>
    </border>
    <border>
      <right style="medium">
        <color rgb="FF000000"/>
      </right>
      <top style="thin">
        <color rgb="FFA5A5A5"/>
      </top>
      <bottom style="thin">
        <color rgb="FFA5A5A5"/>
      </bottom>
    </border>
    <border>
      <left style="medium">
        <color rgb="FF000000"/>
      </left>
      <top style="thin">
        <color rgb="FFA5A5A5"/>
      </top>
      <bottom style="medium">
        <color rgb="FF000000"/>
      </bottom>
    </border>
    <border>
      <right style="thin">
        <color rgb="FF000000"/>
      </right>
      <top style="thin">
        <color rgb="FFA5A5A5"/>
      </top>
      <bottom style="medium">
        <color rgb="FF000000"/>
      </bottom>
    </border>
    <border>
      <left style="thin">
        <color rgb="FF000000"/>
      </left>
      <top style="thin">
        <color rgb="FFA5A5A5"/>
      </top>
      <bottom style="medium">
        <color rgb="FF000000"/>
      </bottom>
    </border>
    <border>
      <top style="thin">
        <color rgb="FFA5A5A5"/>
      </top>
      <bottom style="medium">
        <color rgb="FF000000"/>
      </bottom>
    </border>
    <border>
      <right style="medium">
        <color rgb="FF000000"/>
      </right>
      <top style="thin">
        <color rgb="FFA5A5A5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A5A5A5"/>
      </right>
      <top style="thin">
        <color rgb="FF000000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5A5A5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A5A5A5"/>
      </bottom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medium">
        <color rgb="FF000000"/>
      </right>
      <top style="thin">
        <color rgb="FFA5A5A5"/>
      </top>
      <bottom style="thin">
        <color rgb="FFA5A5A5"/>
      </bottom>
    </border>
    <border>
      <left style="medium">
        <color rgb="FF000000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medium">
        <color rgb="FF000000"/>
      </bottom>
    </border>
    <border>
      <left style="thin">
        <color rgb="FF000000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A5A5A5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A5A5A5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top" wrapText="1"/>
    </xf>
    <xf borderId="0" fillId="0" fontId="0" numFmtId="0" xfId="0" applyAlignment="1" applyFont="1">
      <alignment shrinkToFit="0" vertical="top" wrapText="1"/>
    </xf>
    <xf borderId="0" fillId="0" fontId="1" numFmtId="0" xfId="0" applyAlignment="1" applyFont="1">
      <alignment horizontal="center" readingOrder="0" shrinkToFit="0" vertical="center" wrapText="0"/>
    </xf>
    <xf borderId="1" fillId="2" fontId="2" numFmtId="49" xfId="0" applyAlignment="1" applyBorder="1" applyFill="1" applyFont="1" applyNumberFormat="1">
      <alignment horizontal="center" shrinkToFit="0" vertical="center" wrapText="1"/>
    </xf>
    <xf borderId="2" fillId="0" fontId="3" numFmtId="0" xfId="0" applyAlignment="1" applyBorder="1" applyFont="1">
      <alignment shrinkToFit="0" vertical="top" wrapText="1"/>
    </xf>
    <xf borderId="3" fillId="2" fontId="2" numFmtId="49" xfId="0" applyAlignment="1" applyBorder="1" applyFont="1" applyNumberFormat="1">
      <alignment horizontal="center" shrinkToFit="0" vertical="center" wrapText="1"/>
    </xf>
    <xf borderId="4" fillId="0" fontId="3" numFmtId="0" xfId="0" applyAlignment="1" applyBorder="1" applyFont="1">
      <alignment shrinkToFit="0" vertical="top" wrapText="1"/>
    </xf>
    <xf borderId="5" fillId="2" fontId="2" numFmtId="49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shrinkToFit="0" vertical="top" wrapText="1"/>
    </xf>
    <xf borderId="7" fillId="2" fontId="2" numFmtId="49" xfId="0" applyAlignment="1" applyBorder="1" applyFont="1" applyNumberFormat="1">
      <alignment horizontal="center" shrinkToFit="0" vertical="center" wrapText="1"/>
    </xf>
    <xf borderId="8" fillId="0" fontId="3" numFmtId="0" xfId="0" applyAlignment="1" applyBorder="1" applyFont="1">
      <alignment shrinkToFit="0" vertical="top" wrapText="1"/>
    </xf>
    <xf borderId="9" fillId="2" fontId="2" numFmtId="10" xfId="0" applyAlignment="1" applyBorder="1" applyFont="1" applyNumberFormat="1">
      <alignment horizontal="center" shrinkToFit="0" vertical="center" wrapText="1"/>
    </xf>
    <xf borderId="10" fillId="0" fontId="3" numFmtId="0" xfId="0" applyAlignment="1" applyBorder="1" applyFont="1">
      <alignment shrinkToFit="0" vertical="top" wrapText="1"/>
    </xf>
    <xf borderId="11" fillId="2" fontId="2" numFmtId="10" xfId="0" applyAlignment="1" applyBorder="1" applyFont="1" applyNumberFormat="1">
      <alignment horizontal="center" shrinkToFit="0" vertical="center" wrapText="1"/>
    </xf>
    <xf borderId="12" fillId="0" fontId="3" numFmtId="0" xfId="0" applyAlignment="1" applyBorder="1" applyFont="1">
      <alignment shrinkToFit="0" vertical="top" wrapText="1"/>
    </xf>
    <xf borderId="13" fillId="0" fontId="3" numFmtId="0" xfId="0" applyAlignment="1" applyBorder="1" applyFont="1">
      <alignment shrinkToFit="0" vertical="top" wrapText="1"/>
    </xf>
    <xf borderId="14" fillId="0" fontId="3" numFmtId="0" xfId="0" applyAlignment="1" applyBorder="1" applyFont="1">
      <alignment shrinkToFit="0" vertical="top" wrapText="1"/>
    </xf>
    <xf borderId="15" fillId="0" fontId="3" numFmtId="0" xfId="0" applyAlignment="1" applyBorder="1" applyFont="1">
      <alignment shrinkToFit="0" vertical="top" wrapText="1"/>
    </xf>
    <xf borderId="16" fillId="2" fontId="2" numFmtId="49" xfId="0" applyAlignment="1" applyBorder="1" applyFont="1" applyNumberFormat="1">
      <alignment horizontal="center" shrinkToFit="0" vertical="center" wrapText="1"/>
    </xf>
    <xf borderId="17" fillId="0" fontId="3" numFmtId="0" xfId="0" applyAlignment="1" applyBorder="1" applyFont="1">
      <alignment shrinkToFit="0" vertical="top" wrapText="1"/>
    </xf>
    <xf borderId="18" fillId="3" fontId="2" numFmtId="2" xfId="0" applyAlignment="1" applyBorder="1" applyFill="1" applyFont="1" applyNumberFormat="1">
      <alignment horizontal="center" shrinkToFit="0" vertical="center" wrapText="1"/>
    </xf>
    <xf borderId="19" fillId="3" fontId="2" numFmtId="164" xfId="0" applyAlignment="1" applyBorder="1" applyFont="1" applyNumberFormat="1">
      <alignment horizontal="center" shrinkToFit="0" vertical="center" wrapText="1"/>
    </xf>
    <xf borderId="20" fillId="3" fontId="2" numFmtId="2" xfId="0" applyAlignment="1" applyBorder="1" applyFont="1" applyNumberFormat="1">
      <alignment horizontal="center" shrinkToFit="0" vertical="center" wrapText="1"/>
    </xf>
    <xf borderId="19" fillId="3" fontId="2" numFmtId="2" xfId="0" applyAlignment="1" applyBorder="1" applyFont="1" applyNumberFormat="1">
      <alignment horizontal="center" shrinkToFit="0" vertical="center" wrapText="1"/>
    </xf>
    <xf borderId="21" fillId="3" fontId="2" numFmtId="2" xfId="0" applyAlignment="1" applyBorder="1" applyFont="1" applyNumberFormat="1">
      <alignment horizontal="center" shrinkToFit="0" vertical="center" wrapText="1"/>
    </xf>
    <xf borderId="22" fillId="3" fontId="2" numFmtId="2" xfId="0" applyAlignment="1" applyBorder="1" applyFont="1" applyNumberFormat="1">
      <alignment horizontal="center" shrinkToFit="0" vertical="center" wrapText="1"/>
    </xf>
    <xf borderId="23" fillId="3" fontId="2" numFmtId="2" xfId="0" applyAlignment="1" applyBorder="1" applyFont="1" applyNumberFormat="1">
      <alignment horizontal="center" shrinkToFit="0" vertical="center" wrapText="1"/>
    </xf>
    <xf borderId="24" fillId="3" fontId="2" numFmtId="2" xfId="0" applyAlignment="1" applyBorder="1" applyFont="1" applyNumberFormat="1">
      <alignment horizontal="center" shrinkToFit="0" vertical="center" wrapText="1"/>
    </xf>
    <xf borderId="25" fillId="0" fontId="3" numFmtId="0" xfId="0" applyAlignment="1" applyBorder="1" applyFont="1">
      <alignment shrinkToFit="0" vertical="top" wrapText="1"/>
    </xf>
    <xf borderId="26" fillId="2" fontId="2" numFmtId="49" xfId="0" applyAlignment="1" applyBorder="1" applyFont="1" applyNumberFormat="1">
      <alignment horizontal="center" shrinkToFit="0" vertical="center" wrapText="1"/>
    </xf>
    <xf borderId="27" fillId="0" fontId="3" numFmtId="0" xfId="0" applyAlignment="1" applyBorder="1" applyFont="1">
      <alignment shrinkToFit="0" vertical="top" wrapText="1"/>
    </xf>
    <xf borderId="28" fillId="3" fontId="2" numFmtId="165" xfId="0" applyAlignment="1" applyBorder="1" applyFont="1" applyNumberFormat="1">
      <alignment horizontal="center" shrinkToFit="0" vertical="center" wrapText="1"/>
    </xf>
    <xf borderId="29" fillId="0" fontId="3" numFmtId="0" xfId="0" applyAlignment="1" applyBorder="1" applyFont="1">
      <alignment shrinkToFit="0" vertical="top" wrapText="1"/>
    </xf>
    <xf borderId="28" fillId="3" fontId="2" numFmtId="166" xfId="0" applyAlignment="1" applyBorder="1" applyFont="1" applyNumberFormat="1">
      <alignment horizontal="center" shrinkToFit="0" vertical="center" wrapText="1"/>
    </xf>
    <xf borderId="30" fillId="0" fontId="3" numFmtId="0" xfId="0" applyAlignment="1" applyBorder="1" applyFont="1">
      <alignment shrinkToFit="0" vertical="top" wrapText="1"/>
    </xf>
    <xf borderId="31" fillId="2" fontId="2" numFmtId="49" xfId="0" applyAlignment="1" applyBorder="1" applyFont="1" applyNumberFormat="1">
      <alignment horizontal="center" shrinkToFit="0" vertical="center" wrapText="1"/>
    </xf>
    <xf borderId="32" fillId="2" fontId="2" numFmtId="49" xfId="0" applyAlignment="1" applyBorder="1" applyFont="1" applyNumberFormat="1">
      <alignment horizontal="center" shrinkToFit="0" vertical="center" wrapText="1"/>
    </xf>
    <xf borderId="33" fillId="4" fontId="2" numFmtId="0" xfId="0" applyAlignment="1" applyBorder="1" applyFill="1" applyFont="1">
      <alignment horizontal="center" shrinkToFit="0" vertical="center" wrapText="1"/>
    </xf>
    <xf borderId="34" fillId="4" fontId="2" numFmtId="167" xfId="0" applyAlignment="1" applyBorder="1" applyFont="1" applyNumberFormat="1">
      <alignment horizontal="center" shrinkToFit="0" vertical="center" wrapText="1"/>
    </xf>
    <xf borderId="35" fillId="0" fontId="0" numFmtId="2" xfId="0" applyAlignment="1" applyBorder="1" applyFont="1" applyNumberFormat="1">
      <alignment horizontal="center" shrinkToFit="0" vertical="center" wrapText="1"/>
    </xf>
    <xf borderId="36" fillId="0" fontId="0" numFmtId="164" xfId="0" applyAlignment="1" applyBorder="1" applyFont="1" applyNumberFormat="1">
      <alignment horizontal="center" shrinkToFit="0" vertical="center" wrapText="1"/>
    </xf>
    <xf borderId="34" fillId="0" fontId="0" numFmtId="2" xfId="0" applyAlignment="1" applyBorder="1" applyFont="1" applyNumberFormat="1">
      <alignment horizontal="center" shrinkToFit="0" vertical="center" wrapText="1"/>
    </xf>
    <xf borderId="36" fillId="0" fontId="0" numFmtId="2" xfId="0" applyAlignment="1" applyBorder="1" applyFont="1" applyNumberFormat="1">
      <alignment horizontal="center" shrinkToFit="0" vertical="center" wrapText="1"/>
    </xf>
    <xf borderId="37" fillId="0" fontId="0" numFmtId="2" xfId="0" applyAlignment="1" applyBorder="1" applyFont="1" applyNumberFormat="1">
      <alignment horizontal="center" readingOrder="0" shrinkToFit="0" vertical="center" wrapText="1"/>
    </xf>
    <xf borderId="37" fillId="0" fontId="0" numFmtId="2" xfId="0" applyAlignment="1" applyBorder="1" applyFont="1" applyNumberFormat="1">
      <alignment horizontal="center" shrinkToFit="0" vertical="center" wrapText="1"/>
    </xf>
    <xf borderId="38" fillId="0" fontId="0" numFmtId="166" xfId="0" applyAlignment="1" applyBorder="1" applyFont="1" applyNumberFormat="1">
      <alignment horizontal="center" shrinkToFit="0" vertical="center" wrapText="1"/>
    </xf>
    <xf borderId="39" fillId="4" fontId="2" numFmtId="0" xfId="0" applyAlignment="1" applyBorder="1" applyFont="1">
      <alignment horizontal="center" shrinkToFit="0" vertical="center" wrapText="1"/>
    </xf>
    <xf borderId="20" fillId="4" fontId="2" numFmtId="167" xfId="0" applyAlignment="1" applyBorder="1" applyFont="1" applyNumberFormat="1">
      <alignment horizontal="center" shrinkToFit="0" vertical="center" wrapText="1"/>
    </xf>
    <xf borderId="18" fillId="0" fontId="0" numFmtId="2" xfId="0" applyAlignment="1" applyBorder="1" applyFont="1" applyNumberFormat="1">
      <alignment horizontal="center" shrinkToFit="0" vertical="center" wrapText="1"/>
    </xf>
    <xf borderId="19" fillId="0" fontId="0" numFmtId="164" xfId="0" applyAlignment="1" applyBorder="1" applyFont="1" applyNumberFormat="1">
      <alignment horizontal="center" shrinkToFit="0" vertical="center" wrapText="1"/>
    </xf>
    <xf borderId="20" fillId="0" fontId="0" numFmtId="2" xfId="0" applyAlignment="1" applyBorder="1" applyFont="1" applyNumberFormat="1">
      <alignment horizontal="center" shrinkToFit="0" vertical="center" wrapText="1"/>
    </xf>
    <xf borderId="19" fillId="0" fontId="0" numFmtId="2" xfId="0" applyAlignment="1" applyBorder="1" applyFont="1" applyNumberFormat="1">
      <alignment horizontal="center" shrinkToFit="0" vertical="center" wrapText="1"/>
    </xf>
    <xf borderId="40" fillId="0" fontId="0" numFmtId="2" xfId="0" applyAlignment="1" applyBorder="1" applyFont="1" applyNumberFormat="1">
      <alignment horizontal="center" readingOrder="0" shrinkToFit="0" vertical="center" wrapText="1"/>
    </xf>
    <xf borderId="40" fillId="0" fontId="0" numFmtId="2" xfId="0" applyAlignment="1" applyBorder="1" applyFont="1" applyNumberFormat="1">
      <alignment horizontal="center" shrinkToFit="0" vertical="center" wrapText="1"/>
    </xf>
    <xf borderId="41" fillId="0" fontId="0" numFmtId="166" xfId="0" applyAlignment="1" applyBorder="1" applyFont="1" applyNumberFormat="1">
      <alignment horizontal="center" shrinkToFit="0" vertical="center" wrapText="1"/>
    </xf>
    <xf borderId="18" fillId="0" fontId="0" numFmtId="2" xfId="0" applyAlignment="1" applyBorder="1" applyFont="1" applyNumberFormat="1">
      <alignment horizontal="center" readingOrder="0" shrinkToFit="0" vertical="center" wrapText="1"/>
    </xf>
    <xf borderId="42" fillId="4" fontId="2" numFmtId="0" xfId="0" applyAlignment="1" applyBorder="1" applyFont="1">
      <alignment horizontal="center" shrinkToFit="0" vertical="center" wrapText="1"/>
    </xf>
    <xf borderId="43" fillId="4" fontId="2" numFmtId="167" xfId="0" applyAlignment="1" applyBorder="1" applyFont="1" applyNumberFormat="1">
      <alignment horizontal="center" shrinkToFit="0" vertical="center" wrapText="1"/>
    </xf>
    <xf borderId="44" fillId="0" fontId="0" numFmtId="2" xfId="0" applyAlignment="1" applyBorder="1" applyFont="1" applyNumberFormat="1">
      <alignment horizontal="center" shrinkToFit="0" vertical="center" wrapText="1"/>
    </xf>
    <xf borderId="45" fillId="0" fontId="0" numFmtId="0" xfId="0" applyAlignment="1" applyBorder="1" applyFont="1">
      <alignment horizontal="center" shrinkToFit="0" vertical="center" wrapText="1"/>
    </xf>
    <xf borderId="43" fillId="0" fontId="0" numFmtId="2" xfId="0" applyAlignment="1" applyBorder="1" applyFont="1" applyNumberFormat="1">
      <alignment horizontal="center" shrinkToFit="0" vertical="center" wrapText="1"/>
    </xf>
    <xf borderId="44" fillId="0" fontId="0" numFmtId="2" xfId="0" applyAlignment="1" applyBorder="1" applyFont="1" applyNumberFormat="1">
      <alignment horizontal="center" readingOrder="0" shrinkToFit="0" vertical="center" wrapText="1"/>
    </xf>
    <xf borderId="45" fillId="0" fontId="0" numFmtId="2" xfId="0" applyAlignment="1" applyBorder="1" applyFont="1" applyNumberFormat="1">
      <alignment horizontal="center" shrinkToFit="0" vertical="center" wrapText="1"/>
    </xf>
    <xf borderId="46" fillId="0" fontId="0" numFmtId="2" xfId="0" applyAlignment="1" applyBorder="1" applyFont="1" applyNumberFormat="1">
      <alignment horizontal="center" readingOrder="0" shrinkToFit="0" vertical="center" wrapText="1"/>
    </xf>
    <xf borderId="46" fillId="0" fontId="0" numFmtId="2" xfId="0" applyAlignment="1" applyBorder="1" applyFont="1" applyNumberFormat="1">
      <alignment horizontal="center" shrinkToFit="0" vertical="center" wrapText="1"/>
    </xf>
    <xf borderId="47" fillId="0" fontId="0" numFmtId="16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29"/>
    <col customWidth="1" min="2" max="2" width="11.71"/>
    <col customWidth="1" min="3" max="3" width="10.29"/>
    <col customWidth="1" min="4" max="4" width="9.0"/>
    <col customWidth="1" min="5" max="5" width="8.14"/>
    <col customWidth="1" min="6" max="6" width="8.0"/>
    <col customWidth="1" min="7" max="10" width="8.14"/>
    <col customWidth="1" min="11" max="11" width="8.43"/>
    <col customWidth="1" min="12" max="12" width="8.0"/>
    <col customWidth="1" min="13" max="22" width="8.14"/>
    <col customWidth="1" min="23" max="23" width="9.71"/>
    <col customWidth="1" min="24" max="26" width="16.29"/>
  </cols>
  <sheetData>
    <row r="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2" t="s">
        <v>0</v>
      </c>
      <c r="X2" s="1"/>
      <c r="Y2" s="1"/>
      <c r="Z2" s="1"/>
    </row>
    <row r="3" ht="21.0" customHeight="1">
      <c r="A3" s="1"/>
      <c r="B3" s="3" t="s">
        <v>1</v>
      </c>
      <c r="C3" s="4"/>
      <c r="D3" s="5" t="s">
        <v>2</v>
      </c>
      <c r="E3" s="6"/>
      <c r="F3" s="4"/>
      <c r="G3" s="5" t="s">
        <v>3</v>
      </c>
      <c r="H3" s="6"/>
      <c r="I3" s="4"/>
      <c r="J3" s="5" t="s">
        <v>4</v>
      </c>
      <c r="K3" s="6"/>
      <c r="L3" s="4"/>
      <c r="M3" s="5" t="s">
        <v>5</v>
      </c>
      <c r="N3" s="6"/>
      <c r="O3" s="4"/>
      <c r="P3" s="5" t="s">
        <v>6</v>
      </c>
      <c r="Q3" s="6"/>
      <c r="R3" s="4"/>
      <c r="S3" s="5" t="s">
        <v>7</v>
      </c>
      <c r="T3" s="6"/>
      <c r="U3" s="4"/>
      <c r="V3" s="7" t="s">
        <v>8</v>
      </c>
      <c r="W3" s="8"/>
      <c r="X3" s="1"/>
      <c r="Y3" s="1"/>
      <c r="Z3" s="1"/>
    </row>
    <row r="4" ht="22.5" customHeight="1">
      <c r="A4" s="1"/>
      <c r="B4" s="9" t="s">
        <v>9</v>
      </c>
      <c r="C4" s="10"/>
      <c r="D4" s="11">
        <v>0.6</v>
      </c>
      <c r="E4" s="12"/>
      <c r="F4" s="10"/>
      <c r="G4" s="11">
        <v>0.24</v>
      </c>
      <c r="H4" s="12"/>
      <c r="I4" s="10"/>
      <c r="J4" s="11">
        <v>0.0</v>
      </c>
      <c r="K4" s="12"/>
      <c r="L4" s="10"/>
      <c r="M4" s="11">
        <v>0.0533</v>
      </c>
      <c r="N4" s="12"/>
      <c r="O4" s="10"/>
      <c r="P4" s="13">
        <v>0.0533</v>
      </c>
      <c r="Q4" s="14"/>
      <c r="R4" s="15"/>
      <c r="S4" s="13">
        <v>0.0533</v>
      </c>
      <c r="T4" s="14"/>
      <c r="U4" s="15"/>
      <c r="V4" s="16"/>
      <c r="W4" s="17"/>
      <c r="X4" s="1"/>
      <c r="Y4" s="1"/>
      <c r="Z4" s="1"/>
    </row>
    <row r="5" ht="21.75" customHeight="1">
      <c r="A5" s="1"/>
      <c r="B5" s="18" t="s">
        <v>10</v>
      </c>
      <c r="C5" s="19"/>
      <c r="D5" s="20">
        <f>D8</f>
        <v>6027</v>
      </c>
      <c r="E5" s="21">
        <f>SUM(E$7:E$17)</f>
        <v>0.05362906864</v>
      </c>
      <c r="F5" s="22">
        <f>D$5*E$5</f>
        <v>323.2223967</v>
      </c>
      <c r="G5" s="20">
        <f>G8</f>
        <v>426</v>
      </c>
      <c r="H5" s="21">
        <f>SUM(H$7:H$17)</f>
        <v>0.2517949971</v>
      </c>
      <c r="I5" s="22">
        <f>G$5*H$5</f>
        <v>107.2646687</v>
      </c>
      <c r="J5" s="20">
        <f>J8</f>
        <v>8.0457</v>
      </c>
      <c r="K5" s="23">
        <f>SUM(K$7:K$17)</f>
        <v>9.3</v>
      </c>
      <c r="L5" s="22">
        <f>J$5*K$5</f>
        <v>74.82501</v>
      </c>
      <c r="M5" s="20">
        <f>M8</f>
        <v>2</v>
      </c>
      <c r="N5" s="23">
        <f>SUM(N$7:N$17)</f>
        <v>9.3</v>
      </c>
      <c r="O5" s="22">
        <f>M$5*N$5</f>
        <v>18.6</v>
      </c>
      <c r="P5" s="24">
        <f>P8</f>
        <v>2</v>
      </c>
      <c r="Q5" s="25">
        <f>SUM(Q$7:Q$17)</f>
        <v>9.3</v>
      </c>
      <c r="R5" s="26">
        <f>P$5*Q$5</f>
        <v>18.6</v>
      </c>
      <c r="S5" s="24">
        <f>S8</f>
        <v>2</v>
      </c>
      <c r="T5" s="25">
        <f>SUM(T$7:T$17)</f>
        <v>9.3</v>
      </c>
      <c r="U5" s="26">
        <f>S$5*T$5</f>
        <v>18.6</v>
      </c>
      <c r="V5" s="27">
        <f>F5+I5+L5+O$5+R$5+U$5</f>
        <v>561.1120754</v>
      </c>
      <c r="W5" s="28"/>
      <c r="X5" s="1"/>
      <c r="Y5" s="1"/>
      <c r="Z5" s="1"/>
    </row>
    <row r="6" ht="22.5" customHeight="1">
      <c r="A6" s="1"/>
      <c r="B6" s="29" t="s">
        <v>11</v>
      </c>
      <c r="C6" s="30"/>
      <c r="D6" s="31">
        <f>(F$5-SUM(F7:F17))/SUM(F$7:F$17)</f>
        <v>-0.1712002822</v>
      </c>
      <c r="E6" s="32"/>
      <c r="F6" s="30"/>
      <c r="G6" s="31">
        <f>(I$5-SUM(I7:I17))/SUM(I$7:I$17)</f>
        <v>-0.4429730232</v>
      </c>
      <c r="H6" s="32"/>
      <c r="I6" s="30"/>
      <c r="J6" s="31">
        <f>(L$5-SUM(L7:L17))/SUM(L$7:L$17)</f>
        <v>-0.5686909776</v>
      </c>
      <c r="K6" s="32"/>
      <c r="L6" s="30"/>
      <c r="M6" s="31">
        <f>(O$5-SUM(O7:O17))/SUM(O$7:O$17)</f>
        <v>-0.7816388824</v>
      </c>
      <c r="N6" s="32"/>
      <c r="O6" s="30"/>
      <c r="P6" s="31">
        <f>(R$5-SUM(R7:R17))/SUM(R$7:R$17)</f>
        <v>-0.7816388824</v>
      </c>
      <c r="Q6" s="32"/>
      <c r="R6" s="30"/>
      <c r="S6" s="31">
        <f>(U$5-SUM(U7:U17))/SUM(U$7:U$17)</f>
        <v>-0.7816388824</v>
      </c>
      <c r="T6" s="32"/>
      <c r="U6" s="30"/>
      <c r="V6" s="33">
        <f>(F$5+I$5+L$5+O$5+R$5+U$5-SUM(V$7:V$17))/(SUM(V$7:V$17))</f>
        <v>-0.257826009</v>
      </c>
      <c r="W6" s="34"/>
      <c r="X6" s="1"/>
      <c r="Y6" s="1"/>
      <c r="Z6" s="1"/>
    </row>
    <row r="7" ht="23.25" customHeight="1">
      <c r="A7" s="1"/>
      <c r="B7" s="3" t="s">
        <v>12</v>
      </c>
      <c r="C7" s="4"/>
      <c r="D7" s="35" t="s">
        <v>13</v>
      </c>
      <c r="E7" s="35" t="s">
        <v>14</v>
      </c>
      <c r="F7" s="35" t="s">
        <v>8</v>
      </c>
      <c r="G7" s="35" t="s">
        <v>13</v>
      </c>
      <c r="H7" s="35" t="s">
        <v>14</v>
      </c>
      <c r="I7" s="35" t="s">
        <v>8</v>
      </c>
      <c r="J7" s="35" t="s">
        <v>13</v>
      </c>
      <c r="K7" s="35" t="s">
        <v>14</v>
      </c>
      <c r="L7" s="35" t="s">
        <v>8</v>
      </c>
      <c r="M7" s="35" t="s">
        <v>13</v>
      </c>
      <c r="N7" s="35" t="s">
        <v>14</v>
      </c>
      <c r="O7" s="35" t="s">
        <v>8</v>
      </c>
      <c r="P7" s="35" t="s">
        <v>13</v>
      </c>
      <c r="Q7" s="35" t="s">
        <v>14</v>
      </c>
      <c r="R7" s="35" t="s">
        <v>8</v>
      </c>
      <c r="S7" s="35" t="s">
        <v>13</v>
      </c>
      <c r="T7" s="35" t="s">
        <v>14</v>
      </c>
      <c r="U7" s="35" t="s">
        <v>8</v>
      </c>
      <c r="V7" s="35" t="s">
        <v>8</v>
      </c>
      <c r="W7" s="36" t="s">
        <v>15</v>
      </c>
      <c r="X7" s="1"/>
      <c r="Y7" s="1"/>
      <c r="Z7" s="1"/>
    </row>
    <row r="8" ht="20.25" customHeight="1">
      <c r="A8" s="1"/>
      <c r="B8" s="37">
        <v>10.0</v>
      </c>
      <c r="C8" s="38">
        <v>43278.0</v>
      </c>
      <c r="D8" s="39">
        <v>6027.0</v>
      </c>
      <c r="E8" s="40">
        <v>0.014932</v>
      </c>
      <c r="F8" s="41">
        <f t="shared" ref="F8:F15" si="1">D8*E8</f>
        <v>89.995164</v>
      </c>
      <c r="G8" s="39">
        <v>426.0</v>
      </c>
      <c r="H8" s="40">
        <v>0.0845</v>
      </c>
      <c r="I8" s="41">
        <f t="shared" ref="I8:I15" si="2">G8*H8</f>
        <v>35.997</v>
      </c>
      <c r="J8" s="39">
        <v>8.0457</v>
      </c>
      <c r="K8" s="42">
        <v>2.98</v>
      </c>
      <c r="L8" s="41">
        <f t="shared" ref="L8:L15" si="3">J8*K8</f>
        <v>23.976186</v>
      </c>
      <c r="M8" s="43">
        <v>2.0</v>
      </c>
      <c r="N8" s="42">
        <v>2.98</v>
      </c>
      <c r="O8" s="41">
        <f t="shared" ref="O8:O15" si="4">M8*N8</f>
        <v>5.96</v>
      </c>
      <c r="P8" s="43">
        <v>2.0</v>
      </c>
      <c r="Q8" s="42">
        <v>2.98</v>
      </c>
      <c r="R8" s="41">
        <f t="shared" ref="R8:R15" si="5">P8*Q8</f>
        <v>5.96</v>
      </c>
      <c r="S8" s="43">
        <v>2.0</v>
      </c>
      <c r="T8" s="42">
        <v>2.98</v>
      </c>
      <c r="U8" s="41">
        <f t="shared" ref="U8:U15" si="6">S8*T8</f>
        <v>5.96</v>
      </c>
      <c r="V8" s="44">
        <f t="shared" ref="V8:V17" si="7">F8+I8+L8</f>
        <v>149.96835</v>
      </c>
      <c r="W8" s="45">
        <v>-0.2033</v>
      </c>
      <c r="X8" s="1"/>
      <c r="Y8" s="1"/>
      <c r="Z8" s="1"/>
    </row>
    <row r="9" ht="19.5" customHeight="1">
      <c r="A9" s="1"/>
      <c r="B9" s="46">
        <v>9.0</v>
      </c>
      <c r="C9" s="47">
        <v>43271.0</v>
      </c>
      <c r="D9" s="48">
        <v>6571.74</v>
      </c>
      <c r="E9" s="49">
        <v>0.00913</v>
      </c>
      <c r="F9" s="50">
        <f t="shared" si="1"/>
        <v>59.9999862</v>
      </c>
      <c r="G9" s="48">
        <v>518.25</v>
      </c>
      <c r="H9" s="49">
        <v>0.0463</v>
      </c>
      <c r="I9" s="50">
        <f t="shared" si="2"/>
        <v>23.994975</v>
      </c>
      <c r="J9" s="48">
        <v>10.2628</v>
      </c>
      <c r="K9" s="51">
        <v>1.55</v>
      </c>
      <c r="L9" s="50">
        <f t="shared" si="3"/>
        <v>15.90734</v>
      </c>
      <c r="M9" s="52">
        <v>3.0</v>
      </c>
      <c r="N9" s="51">
        <v>1.55</v>
      </c>
      <c r="O9" s="50">
        <f t="shared" si="4"/>
        <v>4.65</v>
      </c>
      <c r="P9" s="52">
        <v>3.0</v>
      </c>
      <c r="Q9" s="51">
        <v>1.55</v>
      </c>
      <c r="R9" s="50">
        <f t="shared" si="5"/>
        <v>4.65</v>
      </c>
      <c r="S9" s="52">
        <v>3.0</v>
      </c>
      <c r="T9" s="51">
        <v>1.55</v>
      </c>
      <c r="U9" s="50">
        <f t="shared" si="6"/>
        <v>4.65</v>
      </c>
      <c r="V9" s="53">
        <f t="shared" si="7"/>
        <v>99.9023012</v>
      </c>
      <c r="W9" s="54">
        <v>-0.1573</v>
      </c>
      <c r="X9" s="1"/>
      <c r="Y9" s="1"/>
      <c r="Z9" s="1"/>
    </row>
    <row r="10" ht="19.5" customHeight="1">
      <c r="A10" s="1"/>
      <c r="B10" s="46">
        <v>8.0</v>
      </c>
      <c r="C10" s="47">
        <v>43264.0</v>
      </c>
      <c r="D10" s="48">
        <v>6530.0</v>
      </c>
      <c r="E10" s="49">
        <v>0.004594</v>
      </c>
      <c r="F10" s="50">
        <f t="shared" si="1"/>
        <v>29.99882</v>
      </c>
      <c r="G10" s="48">
        <v>489.74</v>
      </c>
      <c r="H10" s="49">
        <f>0.04083-0.016302</f>
        <v>0.024528</v>
      </c>
      <c r="I10" s="50">
        <f t="shared" si="2"/>
        <v>12.01234272</v>
      </c>
      <c r="J10" s="55">
        <v>20.0</v>
      </c>
      <c r="K10" s="51">
        <v>0.78</v>
      </c>
      <c r="L10" s="50">
        <f t="shared" si="3"/>
        <v>15.6</v>
      </c>
      <c r="M10" s="52">
        <v>1.0</v>
      </c>
      <c r="N10" s="51">
        <v>0.78</v>
      </c>
      <c r="O10" s="50">
        <f t="shared" si="4"/>
        <v>0.78</v>
      </c>
      <c r="P10" s="52">
        <v>1.0</v>
      </c>
      <c r="Q10" s="51">
        <v>0.78</v>
      </c>
      <c r="R10" s="50">
        <f t="shared" si="5"/>
        <v>0.78</v>
      </c>
      <c r="S10" s="52">
        <v>1.0</v>
      </c>
      <c r="T10" s="51">
        <v>0.78</v>
      </c>
      <c r="U10" s="50">
        <f t="shared" si="6"/>
        <v>0.78</v>
      </c>
      <c r="V10" s="53">
        <f t="shared" si="7"/>
        <v>57.61116272</v>
      </c>
      <c r="W10" s="54">
        <v>-0.2108</v>
      </c>
      <c r="X10" s="1"/>
      <c r="Y10" s="1"/>
      <c r="Z10" s="1"/>
    </row>
    <row r="11" ht="19.5" customHeight="1">
      <c r="A11" s="1"/>
      <c r="B11" s="46">
        <v>7.0</v>
      </c>
      <c r="C11" s="47">
        <v>43257.0</v>
      </c>
      <c r="D11" s="48">
        <v>7620.85</v>
      </c>
      <c r="E11" s="49">
        <v>0.003936</v>
      </c>
      <c r="F11" s="50">
        <f t="shared" si="1"/>
        <v>29.9956656</v>
      </c>
      <c r="G11" s="48">
        <v>609.48</v>
      </c>
      <c r="H11" s="49">
        <f>0.03281-0.012936</f>
        <v>0.019874</v>
      </c>
      <c r="I11" s="50">
        <f t="shared" si="2"/>
        <v>12.11280552</v>
      </c>
      <c r="J11" s="55">
        <v>20.0</v>
      </c>
      <c r="K11" s="51">
        <v>0.56</v>
      </c>
      <c r="L11" s="50">
        <f t="shared" si="3"/>
        <v>11.2</v>
      </c>
      <c r="M11" s="52">
        <v>3.0</v>
      </c>
      <c r="N11" s="51">
        <v>0.56</v>
      </c>
      <c r="O11" s="50">
        <f t="shared" si="4"/>
        <v>1.68</v>
      </c>
      <c r="P11" s="52">
        <v>3.0</v>
      </c>
      <c r="Q11" s="51">
        <v>0.56</v>
      </c>
      <c r="R11" s="50">
        <f t="shared" si="5"/>
        <v>1.68</v>
      </c>
      <c r="S11" s="52">
        <v>3.0</v>
      </c>
      <c r="T11" s="51">
        <v>0.56</v>
      </c>
      <c r="U11" s="50">
        <f t="shared" si="6"/>
        <v>1.68</v>
      </c>
      <c r="V11" s="53">
        <f t="shared" si="7"/>
        <v>53.30847112</v>
      </c>
      <c r="W11" s="54">
        <v>-0.0757</v>
      </c>
      <c r="X11" s="1"/>
      <c r="Y11" s="1"/>
      <c r="Z11" s="1"/>
    </row>
    <row r="12" ht="19.5" customHeight="1">
      <c r="A12" s="1"/>
      <c r="B12" s="46">
        <v>6.0</v>
      </c>
      <c r="C12" s="47">
        <v>43250.0</v>
      </c>
      <c r="D12" s="48">
        <v>7442.35</v>
      </c>
      <c r="E12" s="49">
        <v>0.00403</v>
      </c>
      <c r="F12" s="50">
        <f t="shared" si="1"/>
        <v>29.9926705</v>
      </c>
      <c r="G12" s="48">
        <v>563.67</v>
      </c>
      <c r="H12" s="49">
        <f>0.03548-0.014192</f>
        <v>0.021288</v>
      </c>
      <c r="I12" s="50">
        <f t="shared" si="2"/>
        <v>11.99940696</v>
      </c>
      <c r="J12" s="55">
        <v>20.0</v>
      </c>
      <c r="K12" s="51">
        <v>0.66</v>
      </c>
      <c r="L12" s="50">
        <f t="shared" si="3"/>
        <v>13.2</v>
      </c>
      <c r="M12" s="52">
        <v>4.0</v>
      </c>
      <c r="N12" s="51">
        <v>0.66</v>
      </c>
      <c r="O12" s="50">
        <f t="shared" si="4"/>
        <v>2.64</v>
      </c>
      <c r="P12" s="52">
        <v>4.0</v>
      </c>
      <c r="Q12" s="51">
        <v>0.66</v>
      </c>
      <c r="R12" s="50">
        <f t="shared" si="5"/>
        <v>2.64</v>
      </c>
      <c r="S12" s="52">
        <v>4.0</v>
      </c>
      <c r="T12" s="51">
        <v>0.66</v>
      </c>
      <c r="U12" s="50">
        <f t="shared" si="6"/>
        <v>2.64</v>
      </c>
      <c r="V12" s="53">
        <f t="shared" si="7"/>
        <v>55.19207746</v>
      </c>
      <c r="W12" s="54">
        <v>-0.1396</v>
      </c>
      <c r="X12" s="1"/>
      <c r="Y12" s="1"/>
      <c r="Z12" s="1"/>
    </row>
    <row r="13" ht="19.5" customHeight="1">
      <c r="A13" s="1"/>
      <c r="B13" s="46">
        <v>5.0</v>
      </c>
      <c r="C13" s="47">
        <v>43243.0</v>
      </c>
      <c r="D13" s="48">
        <v>8064.21</v>
      </c>
      <c r="E13" s="49">
        <v>0.00372</v>
      </c>
      <c r="F13" s="50">
        <f t="shared" si="1"/>
        <v>29.9988612</v>
      </c>
      <c r="G13" s="48">
        <v>648.69</v>
      </c>
      <c r="H13" s="49">
        <f>0.0308-0.01220352</f>
        <v>0.01859648</v>
      </c>
      <c r="I13" s="50">
        <f t="shared" si="2"/>
        <v>12.06335061</v>
      </c>
      <c r="J13" s="55">
        <v>20.0</v>
      </c>
      <c r="K13" s="51">
        <v>0.64</v>
      </c>
      <c r="L13" s="50">
        <f t="shared" si="3"/>
        <v>12.8</v>
      </c>
      <c r="M13" s="52">
        <v>6.0</v>
      </c>
      <c r="N13" s="51">
        <v>0.64</v>
      </c>
      <c r="O13" s="50">
        <f t="shared" si="4"/>
        <v>3.84</v>
      </c>
      <c r="P13" s="52">
        <v>6.0</v>
      </c>
      <c r="Q13" s="51">
        <v>0.64</v>
      </c>
      <c r="R13" s="50">
        <f t="shared" si="5"/>
        <v>3.84</v>
      </c>
      <c r="S13" s="52">
        <v>6.0</v>
      </c>
      <c r="T13" s="51">
        <v>0.64</v>
      </c>
      <c r="U13" s="50">
        <f t="shared" si="6"/>
        <v>3.84</v>
      </c>
      <c r="V13" s="53">
        <f t="shared" si="7"/>
        <v>54.86221181</v>
      </c>
      <c r="W13" s="54">
        <v>-0.0928</v>
      </c>
      <c r="X13" s="1"/>
      <c r="Y13" s="1"/>
      <c r="Z13" s="1"/>
    </row>
    <row r="14" ht="19.5" customHeight="1">
      <c r="A14" s="1"/>
      <c r="B14" s="46">
        <v>4.0</v>
      </c>
      <c r="C14" s="47">
        <v>43236.0</v>
      </c>
      <c r="D14" s="48">
        <v>8477.1</v>
      </c>
      <c r="E14" s="49">
        <v>0.003538</v>
      </c>
      <c r="F14" s="50">
        <f t="shared" si="1"/>
        <v>29.9919798</v>
      </c>
      <c r="G14" s="48">
        <v>708.1</v>
      </c>
      <c r="H14" s="49">
        <f>0.02824-0.011187</f>
        <v>0.017053</v>
      </c>
      <c r="I14" s="50">
        <f t="shared" si="2"/>
        <v>12.0752293</v>
      </c>
      <c r="J14" s="55">
        <v>20.0</v>
      </c>
      <c r="K14" s="51">
        <v>0.61</v>
      </c>
      <c r="L14" s="50">
        <f t="shared" si="3"/>
        <v>12.2</v>
      </c>
      <c r="M14" s="52">
        <v>5.0</v>
      </c>
      <c r="N14" s="51">
        <v>0.61</v>
      </c>
      <c r="O14" s="50">
        <f t="shared" si="4"/>
        <v>3.05</v>
      </c>
      <c r="P14" s="52">
        <v>5.0</v>
      </c>
      <c r="Q14" s="51">
        <v>0.61</v>
      </c>
      <c r="R14" s="50">
        <f t="shared" si="5"/>
        <v>3.05</v>
      </c>
      <c r="S14" s="52">
        <v>5.0</v>
      </c>
      <c r="T14" s="51">
        <v>0.61</v>
      </c>
      <c r="U14" s="50">
        <f t="shared" si="6"/>
        <v>3.05</v>
      </c>
      <c r="V14" s="53">
        <f t="shared" si="7"/>
        <v>54.2672091</v>
      </c>
      <c r="W14" s="54">
        <v>-0.0616</v>
      </c>
      <c r="X14" s="1"/>
      <c r="Y14" s="1"/>
      <c r="Z14" s="1"/>
    </row>
    <row r="15" ht="19.5" customHeight="1">
      <c r="A15" s="1"/>
      <c r="B15" s="46">
        <v>3.0</v>
      </c>
      <c r="C15" s="47">
        <v>43229.0</v>
      </c>
      <c r="D15" s="48">
        <v>9226.99</v>
      </c>
      <c r="E15" s="49">
        <v>0.003253</v>
      </c>
      <c r="F15" s="50">
        <f t="shared" si="1"/>
        <v>30.01539847</v>
      </c>
      <c r="G15" s="48">
        <v>748.36</v>
      </c>
      <c r="H15" s="49">
        <f>0.02672-0.010269</f>
        <v>0.016451</v>
      </c>
      <c r="I15" s="50">
        <f t="shared" si="2"/>
        <v>12.31127036</v>
      </c>
      <c r="J15" s="55">
        <v>20.0</v>
      </c>
      <c r="K15" s="51">
        <v>0.43</v>
      </c>
      <c r="L15" s="50">
        <f t="shared" si="3"/>
        <v>8.6</v>
      </c>
      <c r="M15" s="52">
        <v>6.0</v>
      </c>
      <c r="N15" s="51">
        <v>0.43</v>
      </c>
      <c r="O15" s="50">
        <f t="shared" si="4"/>
        <v>2.58</v>
      </c>
      <c r="P15" s="52">
        <v>6.0</v>
      </c>
      <c r="Q15" s="51">
        <v>0.43</v>
      </c>
      <c r="R15" s="50">
        <f t="shared" si="5"/>
        <v>2.58</v>
      </c>
      <c r="S15" s="52">
        <v>6.0</v>
      </c>
      <c r="T15" s="51">
        <v>0.43</v>
      </c>
      <c r="U15" s="50">
        <f t="shared" si="6"/>
        <v>2.58</v>
      </c>
      <c r="V15" s="53">
        <f t="shared" si="7"/>
        <v>50.92666883</v>
      </c>
      <c r="W15" s="54">
        <v>0.02</v>
      </c>
      <c r="X15" s="1"/>
      <c r="Y15" s="1"/>
      <c r="Z15" s="1"/>
    </row>
    <row r="16" ht="19.5" customHeight="1">
      <c r="A16" s="1"/>
      <c r="B16" s="46">
        <v>2.0</v>
      </c>
      <c r="C16" s="47">
        <v>43222.0</v>
      </c>
      <c r="D16" s="48">
        <f>9044.13</f>
        <v>9044.13</v>
      </c>
      <c r="E16" s="49">
        <f>F16/D16</f>
        <v>0.00331706864</v>
      </c>
      <c r="F16" s="50">
        <v>30.0</v>
      </c>
      <c r="G16" s="48">
        <v>671.81</v>
      </c>
      <c r="H16" s="49">
        <f>0.02977-L16/G16</f>
        <v>-0.01488548295</v>
      </c>
      <c r="I16" s="50">
        <v>30.0</v>
      </c>
      <c r="J16" s="55">
        <v>20.0</v>
      </c>
      <c r="K16" s="51">
        <v>0.42</v>
      </c>
      <c r="L16" s="50">
        <v>30.0</v>
      </c>
      <c r="M16" s="52">
        <v>6.0</v>
      </c>
      <c r="N16" s="51">
        <v>0.42</v>
      </c>
      <c r="O16" s="50">
        <v>30.0</v>
      </c>
      <c r="P16" s="52">
        <v>6.0</v>
      </c>
      <c r="Q16" s="51">
        <v>0.42</v>
      </c>
      <c r="R16" s="50">
        <v>30.0</v>
      </c>
      <c r="S16" s="52">
        <v>6.0</v>
      </c>
      <c r="T16" s="51">
        <v>0.42</v>
      </c>
      <c r="U16" s="50">
        <v>30.0</v>
      </c>
      <c r="V16" s="53">
        <f t="shared" si="7"/>
        <v>90</v>
      </c>
      <c r="W16" s="54">
        <v>0.02</v>
      </c>
      <c r="X16" s="1"/>
      <c r="Y16" s="1"/>
      <c r="Z16" s="1"/>
    </row>
    <row r="17" ht="20.25" customHeight="1">
      <c r="A17" s="1"/>
      <c r="B17" s="56">
        <v>1.0</v>
      </c>
      <c r="C17" s="57">
        <v>43215.0</v>
      </c>
      <c r="D17" s="58">
        <f>F17/E17</f>
        <v>9436.929852</v>
      </c>
      <c r="E17" s="59">
        <v>0.003179</v>
      </c>
      <c r="F17" s="60">
        <v>30.0</v>
      </c>
      <c r="G17" s="61">
        <v>700.0</v>
      </c>
      <c r="H17" s="59">
        <v>0.01809</v>
      </c>
      <c r="I17" s="60">
        <v>30.0</v>
      </c>
      <c r="J17" s="61">
        <v>20.0</v>
      </c>
      <c r="K17" s="62">
        <v>0.67</v>
      </c>
      <c r="L17" s="60">
        <v>30.0</v>
      </c>
      <c r="M17" s="63">
        <v>8.0</v>
      </c>
      <c r="N17" s="62">
        <v>0.67</v>
      </c>
      <c r="O17" s="60">
        <v>30.0</v>
      </c>
      <c r="P17" s="63">
        <v>8.0</v>
      </c>
      <c r="Q17" s="62">
        <v>0.67</v>
      </c>
      <c r="R17" s="60">
        <v>30.0</v>
      </c>
      <c r="S17" s="63">
        <v>8.0</v>
      </c>
      <c r="T17" s="62">
        <v>0.67</v>
      </c>
      <c r="U17" s="60">
        <v>30.0</v>
      </c>
      <c r="V17" s="64">
        <f t="shared" si="7"/>
        <v>90</v>
      </c>
      <c r="W17" s="65">
        <v>0.0</v>
      </c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S3:U3"/>
    <mergeCell ref="V3:W4"/>
    <mergeCell ref="S4:U4"/>
    <mergeCell ref="V5:W5"/>
    <mergeCell ref="B2:W2"/>
    <mergeCell ref="B3:C3"/>
    <mergeCell ref="D3:F3"/>
    <mergeCell ref="G3:I3"/>
    <mergeCell ref="J3:L3"/>
    <mergeCell ref="M3:O3"/>
    <mergeCell ref="P3:R3"/>
    <mergeCell ref="B4:C4"/>
    <mergeCell ref="D4:F4"/>
    <mergeCell ref="G4:I4"/>
    <mergeCell ref="J4:L4"/>
    <mergeCell ref="M4:O4"/>
    <mergeCell ref="P4:R4"/>
    <mergeCell ref="B5:C5"/>
    <mergeCell ref="B6:C6"/>
    <mergeCell ref="B7:C7"/>
    <mergeCell ref="D6:F6"/>
    <mergeCell ref="G6:I6"/>
    <mergeCell ref="J6:L6"/>
    <mergeCell ref="M6:O6"/>
    <mergeCell ref="P6:R6"/>
    <mergeCell ref="S6:U6"/>
    <mergeCell ref="V6:W6"/>
  </mergeCells>
  <printOptions/>
  <pageMargins bottom="0.75" footer="0.0" header="0.0" left="0.5" right="0.5" top="0.75"/>
  <pageSetup orientation="portrait"/>
  <headerFooter>
    <oddFooter>&amp;C000000&amp;P</oddFooter>
  </headerFooter>
  <drawing r:id="rId1"/>
</worksheet>
</file>